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0730" windowHeight="9495"/>
  </bookViews>
  <sheets>
    <sheet name="Portada" sheetId="4" r:id="rId1"/>
    <sheet name="Andalucía" sheetId="1" r:id="rId2"/>
    <sheet name="Aragón" sheetId="6" r:id="rId3"/>
    <sheet name="Asturias" sheetId="7" r:id="rId4"/>
    <sheet name="Illes Balears" sheetId="8" r:id="rId5"/>
    <sheet name="Canarias" sheetId="9" r:id="rId6"/>
    <sheet name="Cantabria" sheetId="10" r:id="rId7"/>
    <sheet name="Castilla y León" sheetId="16" r:id="rId8"/>
    <sheet name="Castilla La Mancha" sheetId="12" r:id="rId9"/>
    <sheet name="Cataluña" sheetId="13" r:id="rId10"/>
    <sheet name="Com. Valenciana" sheetId="14" r:id="rId11"/>
    <sheet name="Extremadura" sheetId="15" r:id="rId12"/>
    <sheet name="Galicia" sheetId="17" r:id="rId13"/>
    <sheet name="Com. Madrid" sheetId="18" r:id="rId14"/>
    <sheet name="Región de Murcia" sheetId="19" r:id="rId15"/>
    <sheet name="Navarra" sheetId="20" r:id="rId16"/>
    <sheet name="Pais Vasco" sheetId="21" r:id="rId17"/>
    <sheet name="La Rioja" sheetId="22" r:id="rId18"/>
  </sheets>
  <calcPr calcId="145621"/>
</workbook>
</file>

<file path=xl/calcChain.xml><?xml version="1.0" encoding="utf-8"?>
<calcChain xmlns="http://schemas.openxmlformats.org/spreadsheetml/2006/main">
  <c r="E19" i="22" l="1"/>
  <c r="E18" i="22"/>
  <c r="E19" i="21"/>
  <c r="E18" i="21"/>
  <c r="E19" i="20"/>
  <c r="E18" i="20"/>
  <c r="E19" i="19"/>
  <c r="E18" i="19"/>
  <c r="E19" i="18"/>
  <c r="E18" i="18"/>
  <c r="E19" i="17"/>
  <c r="E18" i="17"/>
  <c r="E19" i="15"/>
  <c r="E18" i="15"/>
  <c r="E19" i="14"/>
  <c r="E19" i="13"/>
  <c r="E18" i="13"/>
  <c r="E19" i="12"/>
  <c r="E18" i="12"/>
  <c r="E19" i="16"/>
  <c r="E18" i="16"/>
  <c r="E19" i="10"/>
  <c r="E18" i="10"/>
  <c r="E19" i="9"/>
  <c r="E18" i="9"/>
  <c r="E19" i="8"/>
  <c r="E18" i="8"/>
  <c r="E19" i="7"/>
  <c r="E18" i="7"/>
  <c r="E18" i="14"/>
  <c r="E19" i="1"/>
  <c r="E18" i="1"/>
  <c r="E19" i="6"/>
  <c r="E18" i="6"/>
  <c r="D20" i="19" l="1"/>
  <c r="D20" i="18"/>
  <c r="E17" i="17"/>
  <c r="D20" i="17"/>
  <c r="E25" i="15"/>
  <c r="D20" i="15"/>
  <c r="E25" i="14"/>
  <c r="D20" i="14"/>
  <c r="E25" i="13"/>
  <c r="D20" i="13"/>
  <c r="D20" i="12"/>
  <c r="D20" i="16"/>
  <c r="E25" i="10"/>
  <c r="D20" i="9"/>
  <c r="E16" i="8"/>
  <c r="E16" i="6"/>
  <c r="E14" i="6"/>
  <c r="D20" i="10"/>
  <c r="E25" i="16"/>
  <c r="E25" i="17"/>
  <c r="E16" i="17"/>
  <c r="E25" i="18"/>
  <c r="E16" i="19"/>
  <c r="E25" i="20"/>
  <c r="E16" i="20"/>
  <c r="E17" i="21"/>
  <c r="E16" i="21"/>
  <c r="E25" i="22"/>
  <c r="D20" i="22"/>
  <c r="E15" i="7" l="1"/>
  <c r="E15" i="9"/>
  <c r="E15" i="10"/>
  <c r="E15" i="16"/>
  <c r="E15" i="13"/>
  <c r="E15" i="14"/>
  <c r="E15" i="15"/>
  <c r="E15" i="18"/>
  <c r="E15" i="19"/>
  <c r="E15" i="20"/>
  <c r="C20" i="21"/>
  <c r="E15" i="22"/>
  <c r="E16" i="16"/>
  <c r="E16" i="12"/>
  <c r="D20" i="20"/>
  <c r="E16" i="14"/>
  <c r="E25" i="6"/>
  <c r="E25" i="7"/>
  <c r="E25" i="8"/>
  <c r="D20" i="6"/>
  <c r="E16" i="9"/>
  <c r="E16" i="10"/>
  <c r="E16" i="15"/>
  <c r="E25" i="9"/>
  <c r="E16" i="7"/>
  <c r="E16" i="13"/>
  <c r="D20" i="7"/>
  <c r="D20" i="8"/>
  <c r="C20" i="6"/>
  <c r="E14" i="7"/>
  <c r="E14" i="8"/>
  <c r="E14" i="9"/>
  <c r="E14" i="10"/>
  <c r="E14" i="16"/>
  <c r="E14" i="12"/>
  <c r="E14" i="13"/>
  <c r="E14" i="14"/>
  <c r="E14" i="15"/>
  <c r="E14" i="17"/>
  <c r="E14" i="18"/>
  <c r="E14" i="19"/>
  <c r="E14" i="20"/>
  <c r="E14" i="21"/>
  <c r="E14" i="22"/>
  <c r="E16" i="18"/>
  <c r="C20" i="14"/>
  <c r="E20" i="14" s="1"/>
  <c r="E25" i="12"/>
  <c r="E25" i="21"/>
  <c r="E25" i="19"/>
  <c r="D20" i="21"/>
  <c r="E15" i="6"/>
  <c r="E16" i="22"/>
  <c r="C20" i="7"/>
  <c r="C20" i="8"/>
  <c r="C20" i="9"/>
  <c r="E20" i="9" s="1"/>
  <c r="C20" i="10"/>
  <c r="E20" i="10" s="1"/>
  <c r="C20" i="16"/>
  <c r="E20" i="16" s="1"/>
  <c r="C20" i="12"/>
  <c r="E20" i="12" s="1"/>
  <c r="C20" i="15"/>
  <c r="E20" i="15" s="1"/>
  <c r="C20" i="17"/>
  <c r="C20" i="18"/>
  <c r="E20" i="18" s="1"/>
  <c r="C20" i="19"/>
  <c r="E20" i="19" s="1"/>
  <c r="C20" i="20"/>
  <c r="E20" i="20" s="1"/>
  <c r="C20" i="22"/>
  <c r="E20" i="22" s="1"/>
  <c r="C20" i="13"/>
  <c r="E20" i="13" s="1"/>
  <c r="E17" i="12"/>
  <c r="E17" i="8"/>
  <c r="E20" i="17"/>
  <c r="E17" i="22"/>
  <c r="E15" i="21"/>
  <c r="E17" i="18"/>
  <c r="E15" i="17"/>
  <c r="E17" i="13"/>
  <c r="E15" i="12"/>
  <c r="E17" i="9"/>
  <c r="E15" i="8"/>
  <c r="E17" i="6"/>
  <c r="E17" i="19"/>
  <c r="E17" i="14"/>
  <c r="E17" i="10"/>
  <c r="E17" i="20"/>
  <c r="E17" i="15"/>
  <c r="E17" i="16"/>
  <c r="E17" i="7"/>
  <c r="E20" i="21" l="1"/>
  <c r="E20" i="6"/>
  <c r="E20" i="7"/>
  <c r="E20" i="8"/>
  <c r="C169" i="8" l="1"/>
  <c r="C169" i="17"/>
  <c r="C169" i="21"/>
  <c r="D169" i="15"/>
  <c r="D169" i="19"/>
  <c r="D169" i="14"/>
  <c r="D169" i="7"/>
  <c r="D169" i="8"/>
  <c r="C169" i="12"/>
  <c r="D169" i="12"/>
  <c r="D169" i="16"/>
  <c r="D169" i="6"/>
  <c r="D169" i="10"/>
  <c r="D169" i="18"/>
  <c r="D169" i="13"/>
  <c r="D169" i="17"/>
  <c r="C169" i="10"/>
  <c r="C169" i="6"/>
  <c r="C169" i="14"/>
  <c r="C169" i="19"/>
  <c r="D169" i="22"/>
  <c r="D169" i="21"/>
  <c r="D169" i="20"/>
  <c r="D169" i="9"/>
  <c r="C169" i="22"/>
  <c r="C169" i="20"/>
  <c r="C169" i="18"/>
  <c r="C169" i="15"/>
  <c r="C169" i="13"/>
  <c r="C169" i="16"/>
  <c r="C169" i="9"/>
  <c r="C169" i="7"/>
  <c r="L148" i="22" l="1"/>
  <c r="M148" i="22"/>
  <c r="L148" i="21"/>
  <c r="M148" i="20"/>
  <c r="L148" i="19"/>
  <c r="L148" i="17"/>
  <c r="L148" i="15"/>
  <c r="L148" i="12"/>
  <c r="L148" i="10"/>
  <c r="L148" i="8"/>
  <c r="L148" i="7"/>
  <c r="K148" i="20" l="1"/>
  <c r="M148" i="10"/>
  <c r="M148" i="15"/>
  <c r="M148" i="17"/>
  <c r="L148" i="16"/>
  <c r="L148" i="20"/>
  <c r="N148" i="7"/>
  <c r="N148" i="10"/>
  <c r="N148" i="12"/>
  <c r="N148" i="13"/>
  <c r="N148" i="14"/>
  <c r="N148" i="17"/>
  <c r="N148" i="18"/>
  <c r="N148" i="19"/>
  <c r="N148" i="20"/>
  <c r="N148" i="21"/>
  <c r="M148" i="7"/>
  <c r="M148" i="13"/>
  <c r="M148" i="14"/>
  <c r="M148" i="18"/>
  <c r="M148" i="19"/>
  <c r="M148" i="21"/>
  <c r="L148" i="14"/>
  <c r="L148" i="18"/>
  <c r="L148" i="13"/>
  <c r="K148" i="13"/>
  <c r="K148" i="7"/>
  <c r="K148" i="8"/>
  <c r="K148" i="10"/>
  <c r="K148" i="14"/>
  <c r="K148" i="15"/>
  <c r="K148" i="17"/>
  <c r="K148" i="18"/>
  <c r="K148" i="19"/>
  <c r="N148" i="22"/>
  <c r="M148" i="8"/>
  <c r="M148" i="16"/>
  <c r="M148" i="12"/>
  <c r="N148" i="8"/>
  <c r="N148" i="15"/>
  <c r="N148" i="16"/>
  <c r="K148" i="21"/>
  <c r="K148" i="22"/>
  <c r="K148" i="12"/>
  <c r="K148" i="16"/>
  <c r="L148" i="6"/>
  <c r="K148" i="1"/>
  <c r="K148" i="6" l="1"/>
  <c r="N148" i="1"/>
  <c r="M148" i="1"/>
  <c r="L148" i="1"/>
  <c r="N148" i="6"/>
  <c r="M148" i="6"/>
  <c r="E159" i="22" l="1"/>
  <c r="E158" i="22"/>
  <c r="M147" i="22"/>
  <c r="L147" i="22"/>
  <c r="N146" i="22"/>
  <c r="M146" i="22"/>
  <c r="L146" i="22"/>
  <c r="K146" i="22"/>
  <c r="M145" i="22"/>
  <c r="L145" i="22"/>
  <c r="K145" i="22"/>
  <c r="J150" i="22"/>
  <c r="I150" i="22"/>
  <c r="G150" i="22"/>
  <c r="F150" i="22"/>
  <c r="E150" i="22"/>
  <c r="D150" i="22"/>
  <c r="C150" i="22"/>
  <c r="J149" i="22"/>
  <c r="G149" i="22"/>
  <c r="D149" i="22"/>
  <c r="C149" i="22"/>
  <c r="M133" i="22"/>
  <c r="L133" i="22"/>
  <c r="N132" i="22"/>
  <c r="M132" i="22"/>
  <c r="L132" i="22"/>
  <c r="K132" i="22"/>
  <c r="J135" i="22"/>
  <c r="I135" i="22"/>
  <c r="H135" i="22"/>
  <c r="G135" i="22"/>
  <c r="F135" i="22"/>
  <c r="E135" i="22"/>
  <c r="D135" i="22"/>
  <c r="K131" i="22"/>
  <c r="N130" i="22"/>
  <c r="M130" i="22"/>
  <c r="L130" i="22"/>
  <c r="K130" i="22"/>
  <c r="M129" i="22"/>
  <c r="L129" i="22"/>
  <c r="J134" i="22"/>
  <c r="I134" i="22"/>
  <c r="H134" i="22"/>
  <c r="G134" i="22"/>
  <c r="F134" i="22"/>
  <c r="E134" i="22"/>
  <c r="D134" i="22"/>
  <c r="C134" i="22"/>
  <c r="E112" i="22"/>
  <c r="E77" i="22"/>
  <c r="E76" i="22"/>
  <c r="E223" i="22"/>
  <c r="E214" i="22"/>
  <c r="E213" i="22"/>
  <c r="E212" i="22"/>
  <c r="E210" i="22"/>
  <c r="E209" i="22"/>
  <c r="E207" i="22"/>
  <c r="E200" i="22"/>
  <c r="E199" i="22"/>
  <c r="E198" i="22"/>
  <c r="E197" i="22"/>
  <c r="E185" i="22"/>
  <c r="E184" i="22"/>
  <c r="E182" i="22"/>
  <c r="E180" i="22"/>
  <c r="E179" i="22"/>
  <c r="E178" i="22"/>
  <c r="E168" i="22"/>
  <c r="H149" i="22"/>
  <c r="N145" i="22"/>
  <c r="H150" i="22"/>
  <c r="B11" i="22"/>
  <c r="E214" i="21"/>
  <c r="E213" i="21"/>
  <c r="E212" i="21"/>
  <c r="E198" i="21"/>
  <c r="L147" i="21"/>
  <c r="M146" i="21"/>
  <c r="L146" i="21"/>
  <c r="L145" i="21"/>
  <c r="J150" i="21"/>
  <c r="I150" i="21"/>
  <c r="H150" i="21"/>
  <c r="F150" i="21"/>
  <c r="E150" i="21"/>
  <c r="L144" i="21"/>
  <c r="K144" i="21"/>
  <c r="J149" i="21"/>
  <c r="I149" i="21"/>
  <c r="H149" i="21"/>
  <c r="G149" i="21"/>
  <c r="D149" i="21"/>
  <c r="C149" i="21"/>
  <c r="N132" i="21"/>
  <c r="M132" i="21"/>
  <c r="L132" i="21"/>
  <c r="K132" i="21"/>
  <c r="J135" i="21"/>
  <c r="I135" i="21"/>
  <c r="H135" i="21"/>
  <c r="G135" i="21"/>
  <c r="E135" i="21"/>
  <c r="D135" i="21"/>
  <c r="N130" i="21"/>
  <c r="M130" i="21"/>
  <c r="L130" i="21"/>
  <c r="K130" i="21"/>
  <c r="L129" i="21"/>
  <c r="I134" i="21"/>
  <c r="H134" i="21"/>
  <c r="G134" i="21"/>
  <c r="E134" i="21"/>
  <c r="D134" i="21"/>
  <c r="C134" i="21"/>
  <c r="E76" i="21"/>
  <c r="E207" i="21"/>
  <c r="B11" i="21"/>
  <c r="M129" i="21" l="1"/>
  <c r="E72" i="22"/>
  <c r="M133" i="21"/>
  <c r="E35" i="22"/>
  <c r="N129" i="22"/>
  <c r="N133" i="22"/>
  <c r="K129" i="22"/>
  <c r="K133" i="22"/>
  <c r="C135" i="21"/>
  <c r="K135" i="21" s="1"/>
  <c r="F135" i="21"/>
  <c r="N135" i="21" s="1"/>
  <c r="E113" i="22"/>
  <c r="C50" i="22"/>
  <c r="E48" i="22"/>
  <c r="E70" i="22"/>
  <c r="E74" i="22"/>
  <c r="E90" i="22"/>
  <c r="E114" i="22"/>
  <c r="F134" i="21"/>
  <c r="D160" i="22"/>
  <c r="E91" i="21"/>
  <c r="E184" i="21"/>
  <c r="E180" i="21"/>
  <c r="E210" i="21"/>
  <c r="E37" i="22"/>
  <c r="E47" i="22"/>
  <c r="E221" i="21"/>
  <c r="C160" i="22"/>
  <c r="E157" i="22"/>
  <c r="E37" i="21"/>
  <c r="E44" i="21"/>
  <c r="E114" i="21"/>
  <c r="K147" i="22"/>
  <c r="E200" i="21"/>
  <c r="J134" i="21"/>
  <c r="K147" i="21"/>
  <c r="M143" i="22"/>
  <c r="N143" i="22"/>
  <c r="N147" i="22"/>
  <c r="M147" i="21"/>
  <c r="I149" i="22"/>
  <c r="N147" i="21"/>
  <c r="E166" i="21"/>
  <c r="K133" i="21"/>
  <c r="N133" i="21"/>
  <c r="N146" i="21"/>
  <c r="E158" i="21"/>
  <c r="E181" i="21"/>
  <c r="E185" i="21"/>
  <c r="E222" i="21"/>
  <c r="E159" i="21"/>
  <c r="K129" i="21"/>
  <c r="N129" i="21"/>
  <c r="E113" i="21"/>
  <c r="E92" i="21"/>
  <c r="E73" i="22"/>
  <c r="E77" i="21"/>
  <c r="D50" i="21"/>
  <c r="D51" i="21"/>
  <c r="D50" i="22"/>
  <c r="E45" i="22"/>
  <c r="E71" i="22"/>
  <c r="E75" i="22"/>
  <c r="E91" i="22"/>
  <c r="G150" i="21"/>
  <c r="E36" i="22"/>
  <c r="D51" i="22"/>
  <c r="E223" i="21"/>
  <c r="E48" i="21"/>
  <c r="E74" i="21"/>
  <c r="E209" i="21"/>
  <c r="E44" i="22"/>
  <c r="E92" i="22"/>
  <c r="M150" i="22"/>
  <c r="K146" i="21"/>
  <c r="C160" i="21"/>
  <c r="D93" i="22"/>
  <c r="L134" i="21"/>
  <c r="L133" i="21"/>
  <c r="L149" i="21"/>
  <c r="D160" i="21"/>
  <c r="E208" i="21"/>
  <c r="E36" i="21"/>
  <c r="C51" i="21"/>
  <c r="E72" i="21"/>
  <c r="E112" i="21"/>
  <c r="M143" i="21"/>
  <c r="M145" i="21"/>
  <c r="D150" i="21"/>
  <c r="L150" i="21" s="1"/>
  <c r="D93" i="21"/>
  <c r="K149" i="22"/>
  <c r="M128" i="21"/>
  <c r="E167" i="21"/>
  <c r="E35" i="21"/>
  <c r="E71" i="21"/>
  <c r="E75" i="21"/>
  <c r="E157" i="21"/>
  <c r="E179" i="21"/>
  <c r="E183" i="21"/>
  <c r="E149" i="22"/>
  <c r="E222" i="22"/>
  <c r="E46" i="22"/>
  <c r="L149" i="22"/>
  <c r="N145" i="21"/>
  <c r="E199" i="21"/>
  <c r="E46" i="21"/>
  <c r="E73" i="21"/>
  <c r="K145" i="21"/>
  <c r="E170" i="21"/>
  <c r="E169" i="22"/>
  <c r="E183" i="22"/>
  <c r="E34" i="22"/>
  <c r="E45" i="21"/>
  <c r="N143" i="21"/>
  <c r="E34" i="21"/>
  <c r="C50" i="21"/>
  <c r="E70" i="21"/>
  <c r="E90" i="21"/>
  <c r="E178" i="21"/>
  <c r="E182" i="21"/>
  <c r="E197" i="21"/>
  <c r="E166" i="22"/>
  <c r="E181" i="22"/>
  <c r="E208" i="22"/>
  <c r="E221" i="22"/>
  <c r="K144" i="22"/>
  <c r="L144" i="22"/>
  <c r="N144" i="22"/>
  <c r="M135" i="22"/>
  <c r="N135" i="22"/>
  <c r="L135" i="22"/>
  <c r="N134" i="22"/>
  <c r="M134" i="22"/>
  <c r="C51" i="22"/>
  <c r="K134" i="22"/>
  <c r="L150" i="22"/>
  <c r="E170" i="22"/>
  <c r="L134" i="22"/>
  <c r="N150" i="22"/>
  <c r="K150" i="22"/>
  <c r="M128" i="22"/>
  <c r="K128" i="22"/>
  <c r="M144" i="22"/>
  <c r="L128" i="22"/>
  <c r="F149" i="22"/>
  <c r="N149" i="22" s="1"/>
  <c r="E167" i="22"/>
  <c r="C93" i="22"/>
  <c r="C135" i="22"/>
  <c r="K135" i="22" s="1"/>
  <c r="L131" i="22"/>
  <c r="E171" i="22"/>
  <c r="K143" i="22"/>
  <c r="N128" i="22"/>
  <c r="M131" i="22"/>
  <c r="L143" i="22"/>
  <c r="N131" i="22"/>
  <c r="E168" i="21"/>
  <c r="K149" i="21"/>
  <c r="M144" i="21"/>
  <c r="N144" i="21"/>
  <c r="C150" i="21"/>
  <c r="M150" i="21"/>
  <c r="M134" i="21"/>
  <c r="L135" i="21"/>
  <c r="N150" i="21"/>
  <c r="K134" i="21"/>
  <c r="M135" i="21"/>
  <c r="K143" i="21"/>
  <c r="K128" i="21"/>
  <c r="E149" i="21"/>
  <c r="M149" i="21" s="1"/>
  <c r="E47" i="21"/>
  <c r="L128" i="21"/>
  <c r="F149" i="21"/>
  <c r="N149" i="21" s="1"/>
  <c r="N128" i="21"/>
  <c r="L143" i="21"/>
  <c r="K131" i="21"/>
  <c r="L131" i="21"/>
  <c r="E171" i="21"/>
  <c r="M131" i="21"/>
  <c r="C93" i="21"/>
  <c r="N131" i="21"/>
  <c r="E214" i="20"/>
  <c r="E213" i="20"/>
  <c r="E185" i="20"/>
  <c r="E184" i="20"/>
  <c r="E159" i="20"/>
  <c r="L147" i="20"/>
  <c r="L145" i="20"/>
  <c r="J150" i="20"/>
  <c r="I150" i="20"/>
  <c r="H150" i="20"/>
  <c r="G150" i="20"/>
  <c r="F150" i="20"/>
  <c r="E150" i="20"/>
  <c r="D150" i="20"/>
  <c r="C150" i="20"/>
  <c r="I149" i="20"/>
  <c r="H149" i="20"/>
  <c r="D149" i="20"/>
  <c r="J135" i="20"/>
  <c r="I135" i="20"/>
  <c r="H135" i="20"/>
  <c r="G135" i="20"/>
  <c r="F135" i="20"/>
  <c r="M131" i="20"/>
  <c r="D135" i="20"/>
  <c r="C135" i="20"/>
  <c r="N130" i="20"/>
  <c r="M130" i="20"/>
  <c r="L130" i="20"/>
  <c r="K130" i="20"/>
  <c r="N129" i="20"/>
  <c r="M129" i="20"/>
  <c r="L129" i="20"/>
  <c r="K129" i="20"/>
  <c r="J134" i="20"/>
  <c r="I134" i="20"/>
  <c r="H134" i="20"/>
  <c r="G134" i="20"/>
  <c r="E134" i="20"/>
  <c r="D134" i="20"/>
  <c r="C134" i="20"/>
  <c r="E76" i="20"/>
  <c r="E35" i="20"/>
  <c r="E207" i="20"/>
  <c r="B11" i="20"/>
  <c r="E158" i="20" l="1"/>
  <c r="E181" i="20"/>
  <c r="M133" i="20"/>
  <c r="E212" i="20"/>
  <c r="E50" i="21"/>
  <c r="E50" i="22"/>
  <c r="E160" i="22"/>
  <c r="E77" i="20"/>
  <c r="E198" i="20"/>
  <c r="E160" i="21"/>
  <c r="N134" i="21"/>
  <c r="E166" i="20"/>
  <c r="E93" i="22"/>
  <c r="K150" i="21"/>
  <c r="E183" i="20"/>
  <c r="E70" i="20"/>
  <c r="E74" i="20"/>
  <c r="E90" i="20"/>
  <c r="E182" i="20"/>
  <c r="E208" i="20"/>
  <c r="E223" i="20"/>
  <c r="E210" i="20"/>
  <c r="E51" i="21"/>
  <c r="K143" i="20"/>
  <c r="K146" i="20"/>
  <c r="K147" i="20"/>
  <c r="M149" i="22"/>
  <c r="M147" i="20"/>
  <c r="L146" i="20"/>
  <c r="M143" i="20"/>
  <c r="M145" i="20"/>
  <c r="M146" i="20"/>
  <c r="N143" i="20"/>
  <c r="N146" i="20"/>
  <c r="N147" i="20"/>
  <c r="E167" i="20"/>
  <c r="E92" i="20"/>
  <c r="E180" i="20"/>
  <c r="E199" i="20"/>
  <c r="E221" i="20"/>
  <c r="N128" i="20"/>
  <c r="K132" i="20"/>
  <c r="K133" i="20"/>
  <c r="L132" i="20"/>
  <c r="L133" i="20"/>
  <c r="N133" i="20"/>
  <c r="N132" i="20"/>
  <c r="M132" i="20"/>
  <c r="E44" i="20"/>
  <c r="E209" i="20"/>
  <c r="K145" i="20"/>
  <c r="E51" i="22"/>
  <c r="J149" i="20"/>
  <c r="D160" i="20"/>
  <c r="E91" i="20"/>
  <c r="E114" i="20"/>
  <c r="E73" i="20"/>
  <c r="E200" i="20"/>
  <c r="E222" i="20"/>
  <c r="N145" i="20"/>
  <c r="L143" i="20"/>
  <c r="E157" i="20"/>
  <c r="C160" i="20"/>
  <c r="D51" i="20"/>
  <c r="E45" i="20"/>
  <c r="E71" i="20"/>
  <c r="E179" i="20"/>
  <c r="E169" i="21"/>
  <c r="M150" i="20"/>
  <c r="N144" i="20"/>
  <c r="E178" i="20"/>
  <c r="G149" i="20"/>
  <c r="E93" i="21"/>
  <c r="E37" i="20"/>
  <c r="E47" i="20"/>
  <c r="E36" i="20"/>
  <c r="E46" i="20"/>
  <c r="E34" i="20"/>
  <c r="C50" i="20"/>
  <c r="E48" i="20"/>
  <c r="E72" i="20"/>
  <c r="K150" i="20"/>
  <c r="E112" i="20"/>
  <c r="N135" i="20"/>
  <c r="D93" i="20"/>
  <c r="E75" i="20"/>
  <c r="E197" i="20"/>
  <c r="E113" i="20"/>
  <c r="C149" i="20"/>
  <c r="E168" i="20"/>
  <c r="L149" i="20"/>
  <c r="L150" i="20"/>
  <c r="N150" i="20"/>
  <c r="F149" i="20"/>
  <c r="E149" i="20"/>
  <c r="M149" i="20" s="1"/>
  <c r="E135" i="20"/>
  <c r="M135" i="20" s="1"/>
  <c r="M134" i="20"/>
  <c r="K134" i="20"/>
  <c r="K135" i="20"/>
  <c r="L134" i="20"/>
  <c r="L135" i="20"/>
  <c r="F134" i="20"/>
  <c r="N134" i="20" s="1"/>
  <c r="C51" i="20"/>
  <c r="K131" i="20"/>
  <c r="K144" i="20"/>
  <c r="E170" i="20"/>
  <c r="L131" i="20"/>
  <c r="M144" i="20"/>
  <c r="D50" i="20"/>
  <c r="C93" i="20"/>
  <c r="M128" i="20"/>
  <c r="N131" i="20"/>
  <c r="E171" i="20"/>
  <c r="L144" i="20"/>
  <c r="K128" i="20"/>
  <c r="L128" i="20"/>
  <c r="E160" i="20" l="1"/>
  <c r="K149" i="20"/>
  <c r="N149" i="20"/>
  <c r="E169" i="20"/>
  <c r="E51" i="20"/>
  <c r="E50" i="20"/>
  <c r="E93" i="20"/>
  <c r="E214" i="19" l="1"/>
  <c r="E213" i="19"/>
  <c r="E212" i="19"/>
  <c r="E198" i="19"/>
  <c r="E184" i="19"/>
  <c r="E181" i="19"/>
  <c r="M147" i="19"/>
  <c r="L147" i="19"/>
  <c r="M146" i="19"/>
  <c r="L146" i="19"/>
  <c r="L145" i="19"/>
  <c r="J150" i="19"/>
  <c r="I150" i="19"/>
  <c r="G150" i="19"/>
  <c r="M144" i="19"/>
  <c r="D150" i="19"/>
  <c r="J149" i="19"/>
  <c r="I149" i="19"/>
  <c r="G149" i="19"/>
  <c r="M143" i="19"/>
  <c r="D149" i="19"/>
  <c r="C149" i="19"/>
  <c r="M132" i="19"/>
  <c r="L132" i="19"/>
  <c r="I135" i="19"/>
  <c r="H135" i="19"/>
  <c r="F135" i="19"/>
  <c r="E135" i="19"/>
  <c r="D135" i="19"/>
  <c r="C135" i="19"/>
  <c r="N130" i="19"/>
  <c r="M130" i="19"/>
  <c r="L130" i="19"/>
  <c r="K130" i="19"/>
  <c r="N129" i="19"/>
  <c r="M129" i="19"/>
  <c r="L129" i="19"/>
  <c r="J134" i="19"/>
  <c r="I134" i="19"/>
  <c r="H134" i="19"/>
  <c r="E134" i="19"/>
  <c r="D134" i="19"/>
  <c r="E76" i="19"/>
  <c r="E48" i="19"/>
  <c r="E207" i="19"/>
  <c r="H150" i="19"/>
  <c r="H149" i="19"/>
  <c r="B11" i="19"/>
  <c r="K132" i="19" l="1"/>
  <c r="E77" i="19"/>
  <c r="N132" i="19"/>
  <c r="E34" i="19"/>
  <c r="E159" i="19"/>
  <c r="E70" i="19"/>
  <c r="E74" i="19"/>
  <c r="E114" i="19"/>
  <c r="E179" i="19"/>
  <c r="J135" i="19"/>
  <c r="N135" i="19" s="1"/>
  <c r="G135" i="19"/>
  <c r="K135" i="19" s="1"/>
  <c r="E210" i="19"/>
  <c r="E36" i="19"/>
  <c r="E72" i="19"/>
  <c r="E92" i="19"/>
  <c r="E113" i="19"/>
  <c r="E208" i="19"/>
  <c r="E223" i="19"/>
  <c r="G134" i="19"/>
  <c r="L133" i="19"/>
  <c r="E180" i="19"/>
  <c r="E209" i="19"/>
  <c r="E200" i="19"/>
  <c r="E197" i="19"/>
  <c r="E166" i="19"/>
  <c r="K147" i="19"/>
  <c r="D160" i="19"/>
  <c r="E182" i="19"/>
  <c r="N143" i="19"/>
  <c r="N147" i="19"/>
  <c r="M133" i="19"/>
  <c r="E45" i="19"/>
  <c r="E91" i="19"/>
  <c r="K146" i="19"/>
  <c r="C160" i="19"/>
  <c r="E170" i="19"/>
  <c r="E199" i="19"/>
  <c r="E221" i="19"/>
  <c r="E37" i="19"/>
  <c r="E73" i="19"/>
  <c r="E158" i="19"/>
  <c r="E185" i="19"/>
  <c r="E222" i="19"/>
  <c r="N128" i="19"/>
  <c r="N133" i="19"/>
  <c r="N144" i="19"/>
  <c r="N145" i="19"/>
  <c r="N146" i="19"/>
  <c r="D50" i="19"/>
  <c r="L143" i="19"/>
  <c r="C51" i="19"/>
  <c r="C50" i="19"/>
  <c r="C93" i="19"/>
  <c r="K131" i="19"/>
  <c r="C134" i="19"/>
  <c r="M128" i="19"/>
  <c r="D51" i="19"/>
  <c r="L150" i="19"/>
  <c r="E183" i="19"/>
  <c r="E112" i="19"/>
  <c r="K133" i="19"/>
  <c r="E90" i="19"/>
  <c r="E171" i="19"/>
  <c r="K145" i="19"/>
  <c r="F150" i="19"/>
  <c r="N150" i="19" s="1"/>
  <c r="M145" i="19"/>
  <c r="E150" i="19"/>
  <c r="M150" i="19" s="1"/>
  <c r="E35" i="19"/>
  <c r="E71" i="19"/>
  <c r="E75" i="19"/>
  <c r="E178" i="19"/>
  <c r="C150" i="19"/>
  <c r="K150" i="19" s="1"/>
  <c r="K143" i="19"/>
  <c r="K129" i="19"/>
  <c r="L134" i="19"/>
  <c r="M134" i="19"/>
  <c r="E46" i="19"/>
  <c r="K149" i="19"/>
  <c r="L135" i="19"/>
  <c r="L149" i="19"/>
  <c r="M135" i="19"/>
  <c r="K144" i="19"/>
  <c r="E47" i="19"/>
  <c r="L131" i="19"/>
  <c r="L144" i="19"/>
  <c r="E167" i="19"/>
  <c r="M131" i="19"/>
  <c r="E149" i="19"/>
  <c r="M149" i="19" s="1"/>
  <c r="E157" i="19"/>
  <c r="F134" i="19"/>
  <c r="N134" i="19" s="1"/>
  <c r="N131" i="19"/>
  <c r="F149" i="19"/>
  <c r="N149" i="19" s="1"/>
  <c r="D93" i="19"/>
  <c r="K128" i="19"/>
  <c r="E168" i="19"/>
  <c r="E44" i="19"/>
  <c r="L128" i="19"/>
  <c r="E160" i="19" l="1"/>
  <c r="K134" i="19"/>
  <c r="E51" i="19"/>
  <c r="E50" i="19"/>
  <c r="E93" i="19"/>
  <c r="E169" i="19"/>
  <c r="E214" i="18" l="1"/>
  <c r="E212" i="18"/>
  <c r="E198" i="18"/>
  <c r="L147" i="18"/>
  <c r="L146" i="18"/>
  <c r="L145" i="18"/>
  <c r="J150" i="18"/>
  <c r="I150" i="18"/>
  <c r="F150" i="18"/>
  <c r="D150" i="18"/>
  <c r="C150" i="18"/>
  <c r="J149" i="18"/>
  <c r="H149" i="18"/>
  <c r="L143" i="18"/>
  <c r="M132" i="18"/>
  <c r="I135" i="18"/>
  <c r="H135" i="18"/>
  <c r="E135" i="18"/>
  <c r="D135" i="18"/>
  <c r="M130" i="18"/>
  <c r="L130" i="18"/>
  <c r="M129" i="18"/>
  <c r="C134" i="18"/>
  <c r="E76" i="18"/>
  <c r="E207" i="18"/>
  <c r="H150" i="18"/>
  <c r="F149" i="18"/>
  <c r="B11" i="18"/>
  <c r="B11" i="1"/>
  <c r="B11" i="6"/>
  <c r="B11" i="7"/>
  <c r="B11" i="8"/>
  <c r="B11" i="9"/>
  <c r="B11" i="10"/>
  <c r="B11" i="16"/>
  <c r="B11" i="12"/>
  <c r="B11" i="13"/>
  <c r="B11" i="14"/>
  <c r="B11" i="15"/>
  <c r="B11" i="17"/>
  <c r="N130" i="18" l="1"/>
  <c r="L132" i="18"/>
  <c r="E179" i="18"/>
  <c r="E183" i="18"/>
  <c r="E178" i="18"/>
  <c r="E213" i="18"/>
  <c r="K130" i="18"/>
  <c r="E197" i="18"/>
  <c r="E208" i="18"/>
  <c r="E181" i="18"/>
  <c r="E185" i="18"/>
  <c r="E70" i="18"/>
  <c r="E74" i="18"/>
  <c r="E114" i="18"/>
  <c r="N133" i="18"/>
  <c r="E72" i="18"/>
  <c r="E92" i="18"/>
  <c r="E112" i="18"/>
  <c r="J134" i="18"/>
  <c r="L129" i="18"/>
  <c r="E184" i="18"/>
  <c r="E209" i="18"/>
  <c r="C160" i="17"/>
  <c r="E166" i="18"/>
  <c r="D160" i="18"/>
  <c r="C135" i="18"/>
  <c r="F135" i="18"/>
  <c r="E35" i="18"/>
  <c r="E45" i="18"/>
  <c r="K129" i="18"/>
  <c r="K132" i="18"/>
  <c r="K133" i="18"/>
  <c r="K143" i="18"/>
  <c r="K145" i="18"/>
  <c r="K146" i="18"/>
  <c r="K147" i="18"/>
  <c r="C160" i="18"/>
  <c r="E167" i="18"/>
  <c r="D160" i="17"/>
  <c r="E200" i="18"/>
  <c r="E222" i="18"/>
  <c r="M145" i="18"/>
  <c r="M128" i="18"/>
  <c r="M133" i="18"/>
  <c r="M143" i="18"/>
  <c r="I149" i="18"/>
  <c r="J135" i="18"/>
  <c r="D134" i="18"/>
  <c r="E37" i="18"/>
  <c r="E47" i="18"/>
  <c r="E150" i="18"/>
  <c r="M150" i="18" s="1"/>
  <c r="L144" i="18"/>
  <c r="E46" i="18"/>
  <c r="E71" i="18"/>
  <c r="E75" i="18"/>
  <c r="D93" i="18"/>
  <c r="L133" i="18"/>
  <c r="E180" i="18"/>
  <c r="E221" i="18"/>
  <c r="I134" i="18"/>
  <c r="N128" i="18"/>
  <c r="N129" i="18"/>
  <c r="N132" i="18"/>
  <c r="N145" i="18"/>
  <c r="N146" i="18"/>
  <c r="N147" i="18"/>
  <c r="E158" i="18"/>
  <c r="E34" i="18"/>
  <c r="E48" i="18"/>
  <c r="E73" i="18"/>
  <c r="E77" i="18"/>
  <c r="E113" i="18"/>
  <c r="G135" i="18"/>
  <c r="E159" i="18"/>
  <c r="E182" i="18"/>
  <c r="E223" i="18"/>
  <c r="E157" i="18"/>
  <c r="E168" i="18"/>
  <c r="M146" i="18"/>
  <c r="M147" i="18"/>
  <c r="E199" i="18"/>
  <c r="E210" i="18"/>
  <c r="L135" i="18"/>
  <c r="N144" i="18"/>
  <c r="H134" i="18"/>
  <c r="G149" i="18"/>
  <c r="E170" i="18"/>
  <c r="D50" i="18"/>
  <c r="E36" i="18"/>
  <c r="C93" i="18"/>
  <c r="G150" i="18"/>
  <c r="K150" i="18" s="1"/>
  <c r="N149" i="18"/>
  <c r="M144" i="18"/>
  <c r="C149" i="18"/>
  <c r="M135" i="18"/>
  <c r="G134" i="18"/>
  <c r="K134" i="18" s="1"/>
  <c r="E91" i="18"/>
  <c r="D51" i="18"/>
  <c r="C50" i="18"/>
  <c r="L150" i="18"/>
  <c r="N150" i="18"/>
  <c r="E90" i="18"/>
  <c r="F134" i="18"/>
  <c r="N143" i="18"/>
  <c r="E44" i="18"/>
  <c r="C51" i="18"/>
  <c r="K131" i="18"/>
  <c r="K144" i="18"/>
  <c r="L131" i="18"/>
  <c r="D149" i="18"/>
  <c r="L149" i="18" s="1"/>
  <c r="E134" i="18"/>
  <c r="M131" i="18"/>
  <c r="E149" i="18"/>
  <c r="N131" i="18"/>
  <c r="E171" i="18"/>
  <c r="K128" i="18"/>
  <c r="L128" i="18"/>
  <c r="E223" i="17"/>
  <c r="E213" i="17"/>
  <c r="E212" i="17"/>
  <c r="E210" i="17"/>
  <c r="E209" i="17"/>
  <c r="E208" i="17"/>
  <c r="E207" i="17"/>
  <c r="E200" i="17"/>
  <c r="E199" i="17"/>
  <c r="E197" i="17"/>
  <c r="E184" i="17"/>
  <c r="E182" i="17"/>
  <c r="E181" i="17"/>
  <c r="E180" i="17"/>
  <c r="E179" i="17"/>
  <c r="E178" i="17"/>
  <c r="E168" i="17"/>
  <c r="E167" i="17"/>
  <c r="E159" i="17"/>
  <c r="E158" i="17"/>
  <c r="E157" i="17"/>
  <c r="I149" i="17"/>
  <c r="N147" i="17"/>
  <c r="M147" i="17"/>
  <c r="L147" i="17"/>
  <c r="K147" i="17"/>
  <c r="N146" i="17"/>
  <c r="L146" i="17"/>
  <c r="K146" i="17"/>
  <c r="N145" i="17"/>
  <c r="M145" i="17"/>
  <c r="L145" i="17"/>
  <c r="K145" i="17"/>
  <c r="I150" i="17"/>
  <c r="H150" i="17"/>
  <c r="N144" i="17"/>
  <c r="M144" i="17"/>
  <c r="D150" i="17"/>
  <c r="C150" i="17"/>
  <c r="J149" i="17"/>
  <c r="H149" i="17"/>
  <c r="G149" i="17"/>
  <c r="F149" i="17"/>
  <c r="E149" i="17"/>
  <c r="L143" i="17"/>
  <c r="K143" i="17"/>
  <c r="N133" i="17"/>
  <c r="M133" i="17"/>
  <c r="L133" i="17"/>
  <c r="K133" i="17"/>
  <c r="N132" i="17"/>
  <c r="M132" i="17"/>
  <c r="L132" i="17"/>
  <c r="K132" i="17"/>
  <c r="J135" i="17"/>
  <c r="I135" i="17"/>
  <c r="H135" i="17"/>
  <c r="G135" i="17"/>
  <c r="F135" i="17"/>
  <c r="E135" i="17"/>
  <c r="D135" i="17"/>
  <c r="C135" i="17"/>
  <c r="N130" i="17"/>
  <c r="M130" i="17"/>
  <c r="L130" i="17"/>
  <c r="K130" i="17"/>
  <c r="N129" i="17"/>
  <c r="M129" i="17"/>
  <c r="L129" i="17"/>
  <c r="K129" i="17"/>
  <c r="J134" i="17"/>
  <c r="I134" i="17"/>
  <c r="H134" i="17"/>
  <c r="G134" i="17"/>
  <c r="F134" i="17"/>
  <c r="M128" i="17"/>
  <c r="D134" i="17"/>
  <c r="C134" i="17"/>
  <c r="E114" i="17"/>
  <c r="E112" i="17"/>
  <c r="E92" i="17"/>
  <c r="E77" i="17"/>
  <c r="E76" i="17"/>
  <c r="E73" i="17"/>
  <c r="E72" i="17"/>
  <c r="E70" i="17"/>
  <c r="E46" i="17"/>
  <c r="E37" i="17"/>
  <c r="E35" i="17"/>
  <c r="E160" i="18" l="1"/>
  <c r="E160" i="17"/>
  <c r="N134" i="18"/>
  <c r="N135" i="18"/>
  <c r="K135" i="18"/>
  <c r="M149" i="18"/>
  <c r="L134" i="18"/>
  <c r="E169" i="18"/>
  <c r="K149" i="18"/>
  <c r="M134" i="18"/>
  <c r="E93" i="18"/>
  <c r="E50" i="18"/>
  <c r="E51" i="18"/>
  <c r="L150" i="17"/>
  <c r="M135" i="17"/>
  <c r="L135" i="17"/>
  <c r="L134" i="17"/>
  <c r="N134" i="17"/>
  <c r="N135" i="17"/>
  <c r="N149" i="17"/>
  <c r="M146" i="17"/>
  <c r="F150" i="17"/>
  <c r="C93" i="17"/>
  <c r="C50" i="17"/>
  <c r="G150" i="17"/>
  <c r="K150" i="17" s="1"/>
  <c r="E166" i="17"/>
  <c r="E222" i="17"/>
  <c r="E36" i="17"/>
  <c r="D93" i="17"/>
  <c r="M149" i="17"/>
  <c r="E169" i="17"/>
  <c r="D50" i="17"/>
  <c r="E71" i="17"/>
  <c r="E75" i="17"/>
  <c r="E91" i="17"/>
  <c r="E198" i="17"/>
  <c r="C149" i="17"/>
  <c r="K149" i="17" s="1"/>
  <c r="E221" i="17"/>
  <c r="E34" i="17"/>
  <c r="E47" i="17"/>
  <c r="E113" i="17"/>
  <c r="E183" i="17"/>
  <c r="D51" i="17"/>
  <c r="E48" i="17"/>
  <c r="E150" i="17"/>
  <c r="M150" i="17" s="1"/>
  <c r="E74" i="17"/>
  <c r="E45" i="17"/>
  <c r="K134" i="17"/>
  <c r="K135" i="17"/>
  <c r="N131" i="17"/>
  <c r="J150" i="17"/>
  <c r="E185" i="17"/>
  <c r="E214" i="17"/>
  <c r="E134" i="17"/>
  <c r="M134" i="17" s="1"/>
  <c r="E90" i="17"/>
  <c r="E44" i="17"/>
  <c r="C51" i="17"/>
  <c r="K131" i="17"/>
  <c r="K144" i="17"/>
  <c r="E170" i="17"/>
  <c r="L131" i="17"/>
  <c r="L144" i="17"/>
  <c r="D149" i="17"/>
  <c r="L149" i="17" s="1"/>
  <c r="M143" i="17"/>
  <c r="N128" i="17"/>
  <c r="M131" i="17"/>
  <c r="E171" i="17"/>
  <c r="K128" i="17"/>
  <c r="N143" i="17"/>
  <c r="L128" i="17"/>
  <c r="E50" i="17" l="1"/>
  <c r="E93" i="17"/>
  <c r="N150" i="17"/>
  <c r="E51" i="17"/>
  <c r="E213" i="16" l="1"/>
  <c r="E184" i="16"/>
  <c r="E159" i="16"/>
  <c r="M147" i="16"/>
  <c r="L147" i="16"/>
  <c r="L146" i="16"/>
  <c r="L145" i="16"/>
  <c r="J150" i="16"/>
  <c r="I150" i="16"/>
  <c r="G150" i="16"/>
  <c r="M144" i="16"/>
  <c r="D150" i="16"/>
  <c r="J149" i="16"/>
  <c r="I149" i="16"/>
  <c r="E149" i="16"/>
  <c r="D149" i="16"/>
  <c r="M132" i="16"/>
  <c r="L132" i="16"/>
  <c r="J135" i="16"/>
  <c r="I135" i="16"/>
  <c r="H135" i="16"/>
  <c r="G135" i="16"/>
  <c r="E135" i="16"/>
  <c r="D135" i="16"/>
  <c r="N130" i="16"/>
  <c r="M130" i="16"/>
  <c r="L130" i="16"/>
  <c r="K130" i="16"/>
  <c r="M129" i="16"/>
  <c r="L129" i="16"/>
  <c r="I134" i="16"/>
  <c r="H134" i="16"/>
  <c r="G134" i="16"/>
  <c r="E134" i="16"/>
  <c r="E35" i="16"/>
  <c r="E207" i="16"/>
  <c r="H149" i="16"/>
  <c r="H150" i="16"/>
  <c r="E184" i="15"/>
  <c r="E180" i="15"/>
  <c r="N147" i="15"/>
  <c r="M147" i="15"/>
  <c r="L146" i="15"/>
  <c r="M145" i="15"/>
  <c r="L145" i="15"/>
  <c r="J150" i="15"/>
  <c r="I150" i="15"/>
  <c r="H150" i="15"/>
  <c r="F150" i="15"/>
  <c r="E150" i="15"/>
  <c r="C150" i="15"/>
  <c r="J149" i="15"/>
  <c r="I149" i="15"/>
  <c r="H149" i="15"/>
  <c r="G149" i="15"/>
  <c r="F149" i="15"/>
  <c r="E149" i="15"/>
  <c r="L143" i="15"/>
  <c r="M133" i="15"/>
  <c r="L133" i="15"/>
  <c r="N132" i="15"/>
  <c r="M132" i="15"/>
  <c r="L132" i="15"/>
  <c r="K132" i="15"/>
  <c r="I135" i="15"/>
  <c r="E135" i="15"/>
  <c r="N130" i="15"/>
  <c r="M130" i="15"/>
  <c r="N129" i="15"/>
  <c r="M129" i="15"/>
  <c r="L129" i="15"/>
  <c r="K129" i="15"/>
  <c r="J134" i="15"/>
  <c r="I134" i="15"/>
  <c r="H134" i="15"/>
  <c r="F134" i="15"/>
  <c r="M128" i="15"/>
  <c r="D134" i="15"/>
  <c r="C134" i="15"/>
  <c r="E76" i="15"/>
  <c r="E207" i="15"/>
  <c r="E214" i="14"/>
  <c r="E213" i="14"/>
  <c r="E212" i="14"/>
  <c r="E198" i="14"/>
  <c r="M147" i="14"/>
  <c r="L147" i="14"/>
  <c r="L146" i="14"/>
  <c r="J150" i="14"/>
  <c r="I150" i="14"/>
  <c r="H150" i="14"/>
  <c r="E150" i="14"/>
  <c r="D150" i="14"/>
  <c r="C150" i="14"/>
  <c r="J149" i="14"/>
  <c r="I149" i="14"/>
  <c r="H149" i="14"/>
  <c r="F149" i="14"/>
  <c r="E149" i="14"/>
  <c r="D149" i="14"/>
  <c r="M132" i="14"/>
  <c r="L132" i="14"/>
  <c r="H135" i="14"/>
  <c r="M131" i="14"/>
  <c r="L131" i="14"/>
  <c r="N130" i="14"/>
  <c r="M130" i="14"/>
  <c r="L130" i="14"/>
  <c r="K130" i="14"/>
  <c r="M129" i="14"/>
  <c r="E134" i="14"/>
  <c r="E76" i="14"/>
  <c r="E207" i="14"/>
  <c r="E159" i="9"/>
  <c r="E159" i="7"/>
  <c r="E159" i="10" l="1"/>
  <c r="G134" i="15"/>
  <c r="K134" i="15" s="1"/>
  <c r="E159" i="15"/>
  <c r="E213" i="15"/>
  <c r="E159" i="8"/>
  <c r="E198" i="16"/>
  <c r="E214" i="16"/>
  <c r="N133" i="15"/>
  <c r="E212" i="16"/>
  <c r="E77" i="15"/>
  <c r="E183" i="16"/>
  <c r="E179" i="15"/>
  <c r="M133" i="16"/>
  <c r="E76" i="16"/>
  <c r="H134" i="14"/>
  <c r="L128" i="16"/>
  <c r="E158" i="15"/>
  <c r="E158" i="8"/>
  <c r="E200" i="15"/>
  <c r="E208" i="16"/>
  <c r="E178" i="15"/>
  <c r="J134" i="14"/>
  <c r="I134" i="14"/>
  <c r="M134" i="14" s="1"/>
  <c r="E159" i="12"/>
  <c r="E209" i="15"/>
  <c r="J134" i="16"/>
  <c r="L129" i="14"/>
  <c r="E180" i="16"/>
  <c r="E181" i="14"/>
  <c r="E210" i="15"/>
  <c r="E114" i="16"/>
  <c r="E209" i="16"/>
  <c r="E208" i="15"/>
  <c r="E197" i="15"/>
  <c r="E181" i="15"/>
  <c r="E181" i="16"/>
  <c r="L133" i="16"/>
  <c r="D160" i="16"/>
  <c r="K143" i="15"/>
  <c r="K147" i="15"/>
  <c r="L144" i="15"/>
  <c r="L147" i="15"/>
  <c r="C160" i="7"/>
  <c r="C160" i="12"/>
  <c r="D160" i="10"/>
  <c r="D160" i="6"/>
  <c r="C135" i="16"/>
  <c r="K135" i="16" s="1"/>
  <c r="K132" i="16"/>
  <c r="N131" i="16"/>
  <c r="N132" i="16"/>
  <c r="H135" i="15"/>
  <c r="K130" i="15"/>
  <c r="K133" i="15"/>
  <c r="F135" i="15"/>
  <c r="N132" i="14"/>
  <c r="G135" i="15"/>
  <c r="K129" i="16"/>
  <c r="I135" i="14"/>
  <c r="J135" i="15"/>
  <c r="J135" i="14"/>
  <c r="C135" i="15"/>
  <c r="K132" i="14"/>
  <c r="L130" i="15"/>
  <c r="D135" i="15"/>
  <c r="E77" i="16"/>
  <c r="D160" i="7"/>
  <c r="D160" i="12"/>
  <c r="C160" i="6"/>
  <c r="C160" i="10"/>
  <c r="E160" i="10" s="1"/>
  <c r="E158" i="12"/>
  <c r="E159" i="13"/>
  <c r="E72" i="16"/>
  <c r="E92" i="16"/>
  <c r="C160" i="16"/>
  <c r="F134" i="14"/>
  <c r="C160" i="9"/>
  <c r="C160" i="15"/>
  <c r="D160" i="9"/>
  <c r="C160" i="14"/>
  <c r="D160" i="15"/>
  <c r="C160" i="13"/>
  <c r="D160" i="14"/>
  <c r="C160" i="8"/>
  <c r="D160" i="8"/>
  <c r="D160" i="13"/>
  <c r="E114" i="14"/>
  <c r="E35" i="14"/>
  <c r="E45" i="14"/>
  <c r="E75" i="14"/>
  <c r="E91" i="14"/>
  <c r="E167" i="14"/>
  <c r="G150" i="15"/>
  <c r="K150" i="15" s="1"/>
  <c r="M145" i="16"/>
  <c r="M146" i="16"/>
  <c r="E166" i="15"/>
  <c r="N145" i="16"/>
  <c r="L143" i="14"/>
  <c r="E36" i="14"/>
  <c r="E92" i="14"/>
  <c r="E200" i="14"/>
  <c r="E222" i="14"/>
  <c r="E157" i="12"/>
  <c r="E44" i="16"/>
  <c r="E113" i="16"/>
  <c r="E178" i="16"/>
  <c r="E182" i="16"/>
  <c r="E197" i="16"/>
  <c r="E92" i="15"/>
  <c r="E34" i="14"/>
  <c r="E48" i="14"/>
  <c r="E70" i="14"/>
  <c r="E74" i="14"/>
  <c r="E166" i="14"/>
  <c r="E209" i="14"/>
  <c r="D51" i="14"/>
  <c r="K146" i="14"/>
  <c r="M146" i="15"/>
  <c r="D50" i="16"/>
  <c r="E223" i="16"/>
  <c r="E45" i="16"/>
  <c r="E91" i="16"/>
  <c r="E159" i="6"/>
  <c r="E157" i="8"/>
  <c r="E178" i="14"/>
  <c r="E223" i="14"/>
  <c r="E37" i="16"/>
  <c r="E47" i="16"/>
  <c r="E73" i="16"/>
  <c r="K128" i="16"/>
  <c r="K133" i="16"/>
  <c r="K143" i="16"/>
  <c r="K144" i="16"/>
  <c r="K145" i="16"/>
  <c r="K146" i="16"/>
  <c r="K147" i="16"/>
  <c r="E167" i="16"/>
  <c r="E199" i="16"/>
  <c r="E210" i="16"/>
  <c r="E45" i="15"/>
  <c r="E199" i="15"/>
  <c r="E221" i="15"/>
  <c r="E183" i="14"/>
  <c r="E221" i="14"/>
  <c r="E112" i="14"/>
  <c r="E158" i="14"/>
  <c r="E168" i="14"/>
  <c r="M149" i="15"/>
  <c r="M150" i="15"/>
  <c r="E185" i="15"/>
  <c r="E222" i="15"/>
  <c r="E184" i="14"/>
  <c r="N146" i="15"/>
  <c r="L133" i="14"/>
  <c r="L145" i="14"/>
  <c r="E37" i="15"/>
  <c r="E47" i="15"/>
  <c r="E73" i="15"/>
  <c r="E113" i="15"/>
  <c r="E182" i="15"/>
  <c r="E223" i="15"/>
  <c r="E48" i="16"/>
  <c r="E185" i="16"/>
  <c r="E200" i="16"/>
  <c r="N145" i="15"/>
  <c r="C50" i="14"/>
  <c r="M146" i="14"/>
  <c r="M133" i="14"/>
  <c r="M145" i="14"/>
  <c r="D93" i="14"/>
  <c r="E34" i="15"/>
  <c r="E48" i="15"/>
  <c r="E70" i="15"/>
  <c r="E74" i="15"/>
  <c r="N150" i="15"/>
  <c r="E158" i="6"/>
  <c r="D50" i="14"/>
  <c r="N144" i="15"/>
  <c r="E114" i="15"/>
  <c r="E183" i="15"/>
  <c r="E214" i="15"/>
  <c r="E168" i="16"/>
  <c r="E70" i="16"/>
  <c r="E74" i="16"/>
  <c r="E90" i="16"/>
  <c r="E222" i="16"/>
  <c r="C134" i="14"/>
  <c r="M149" i="14"/>
  <c r="E72" i="14"/>
  <c r="E168" i="15"/>
  <c r="E36" i="16"/>
  <c r="E158" i="10"/>
  <c r="N129" i="14"/>
  <c r="N146" i="14"/>
  <c r="N147" i="14"/>
  <c r="E35" i="15"/>
  <c r="E71" i="15"/>
  <c r="E75" i="15"/>
  <c r="K145" i="15"/>
  <c r="K146" i="15"/>
  <c r="C51" i="16"/>
  <c r="E46" i="16"/>
  <c r="N133" i="14"/>
  <c r="N144" i="14"/>
  <c r="N145" i="14"/>
  <c r="M144" i="14"/>
  <c r="E37" i="14"/>
  <c r="E47" i="14"/>
  <c r="E73" i="14"/>
  <c r="E77" i="14"/>
  <c r="E113" i="14"/>
  <c r="K144" i="14"/>
  <c r="G150" i="14"/>
  <c r="K150" i="14" s="1"/>
  <c r="E170" i="14"/>
  <c r="E36" i="15"/>
  <c r="D51" i="15"/>
  <c r="E72" i="15"/>
  <c r="E182" i="14"/>
  <c r="E179" i="16"/>
  <c r="M143" i="16"/>
  <c r="D51" i="16"/>
  <c r="E157" i="6"/>
  <c r="E158" i="7"/>
  <c r="E157" i="10"/>
  <c r="E197" i="14"/>
  <c r="E208" i="14"/>
  <c r="E112" i="15"/>
  <c r="N149" i="15"/>
  <c r="E34" i="16"/>
  <c r="L135" i="16"/>
  <c r="L149" i="16"/>
  <c r="E221" i="16"/>
  <c r="E171" i="14"/>
  <c r="E71" i="14"/>
  <c r="K129" i="14"/>
  <c r="K133" i="14"/>
  <c r="K143" i="14"/>
  <c r="K145" i="14"/>
  <c r="K147" i="14"/>
  <c r="E212" i="15"/>
  <c r="D93" i="16"/>
  <c r="E112" i="16"/>
  <c r="F134" i="16"/>
  <c r="N133" i="16"/>
  <c r="N143" i="16"/>
  <c r="N144" i="16"/>
  <c r="F149" i="16"/>
  <c r="N149" i="16" s="1"/>
  <c r="N146" i="16"/>
  <c r="N147" i="16"/>
  <c r="N149" i="14"/>
  <c r="E167" i="15"/>
  <c r="E46" i="15"/>
  <c r="E198" i="15"/>
  <c r="D150" i="15"/>
  <c r="L150" i="15" s="1"/>
  <c r="C93" i="14"/>
  <c r="E158" i="13"/>
  <c r="C51" i="14"/>
  <c r="D134" i="14"/>
  <c r="E179" i="14"/>
  <c r="C149" i="15"/>
  <c r="K149" i="15" s="1"/>
  <c r="C50" i="15"/>
  <c r="E90" i="15"/>
  <c r="G149" i="16"/>
  <c r="G149" i="14"/>
  <c r="E158" i="9"/>
  <c r="E180" i="14"/>
  <c r="E199" i="14"/>
  <c r="E210" i="14"/>
  <c r="N143" i="15"/>
  <c r="D50" i="15"/>
  <c r="E91" i="15"/>
  <c r="E185" i="14"/>
  <c r="E71" i="16"/>
  <c r="E75" i="16"/>
  <c r="E157" i="16"/>
  <c r="L144" i="16"/>
  <c r="C150" i="16"/>
  <c r="K150" i="16" s="1"/>
  <c r="M149" i="16"/>
  <c r="N129" i="16"/>
  <c r="C50" i="16"/>
  <c r="M134" i="16"/>
  <c r="M135" i="16"/>
  <c r="L150" i="16"/>
  <c r="C134" i="16"/>
  <c r="K134" i="16" s="1"/>
  <c r="C93" i="16"/>
  <c r="M128" i="16"/>
  <c r="E150" i="16"/>
  <c r="M150" i="16" s="1"/>
  <c r="E166" i="16"/>
  <c r="M131" i="16"/>
  <c r="D134" i="16"/>
  <c r="L134" i="16" s="1"/>
  <c r="E158" i="16"/>
  <c r="N128" i="16"/>
  <c r="F150" i="16"/>
  <c r="N150" i="16" s="1"/>
  <c r="F135" i="16"/>
  <c r="N135" i="16" s="1"/>
  <c r="L143" i="16"/>
  <c r="K131" i="16"/>
  <c r="C149" i="16"/>
  <c r="E171" i="16"/>
  <c r="L131" i="16"/>
  <c r="E157" i="15"/>
  <c r="M135" i="15"/>
  <c r="L134" i="15"/>
  <c r="C93" i="15"/>
  <c r="N134" i="15"/>
  <c r="E44" i="15"/>
  <c r="C51" i="15"/>
  <c r="K131" i="15"/>
  <c r="K144" i="15"/>
  <c r="E170" i="15"/>
  <c r="L131" i="15"/>
  <c r="D149" i="15"/>
  <c r="L149" i="15" s="1"/>
  <c r="E134" i="15"/>
  <c r="M134" i="15" s="1"/>
  <c r="M144" i="15"/>
  <c r="N131" i="15"/>
  <c r="E171" i="15"/>
  <c r="M143" i="15"/>
  <c r="D93" i="15"/>
  <c r="M131" i="15"/>
  <c r="K128" i="15"/>
  <c r="N128" i="15"/>
  <c r="L128" i="15"/>
  <c r="M150" i="14"/>
  <c r="F150" i="14"/>
  <c r="N150" i="14" s="1"/>
  <c r="L150" i="14"/>
  <c r="L149" i="14"/>
  <c r="C135" i="14"/>
  <c r="F135" i="14"/>
  <c r="G135" i="14"/>
  <c r="G134" i="14"/>
  <c r="E46" i="14"/>
  <c r="M128" i="14"/>
  <c r="M143" i="14"/>
  <c r="E90" i="14"/>
  <c r="N128" i="14"/>
  <c r="N143" i="14"/>
  <c r="E44" i="14"/>
  <c r="K131" i="14"/>
  <c r="C149" i="14"/>
  <c r="E159" i="14"/>
  <c r="D135" i="14"/>
  <c r="L135" i="14" s="1"/>
  <c r="E135" i="14"/>
  <c r="N131" i="14"/>
  <c r="E157" i="14"/>
  <c r="K128" i="14"/>
  <c r="L144" i="14"/>
  <c r="L128" i="14"/>
  <c r="E157" i="13"/>
  <c r="E157" i="9"/>
  <c r="E157" i="7"/>
  <c r="E159" i="1"/>
  <c r="E214" i="13"/>
  <c r="E213" i="13"/>
  <c r="E212" i="13"/>
  <c r="E198" i="13"/>
  <c r="M147" i="13"/>
  <c r="L147" i="13"/>
  <c r="L146" i="13"/>
  <c r="L145" i="13"/>
  <c r="J150" i="13"/>
  <c r="I150" i="13"/>
  <c r="H150" i="13"/>
  <c r="G150" i="13"/>
  <c r="F150" i="13"/>
  <c r="L144" i="13"/>
  <c r="J149" i="13"/>
  <c r="I149" i="13"/>
  <c r="H149" i="13"/>
  <c r="F149" i="13"/>
  <c r="D149" i="13"/>
  <c r="C149" i="13"/>
  <c r="M132" i="13"/>
  <c r="L132" i="13"/>
  <c r="I135" i="13"/>
  <c r="H135" i="13"/>
  <c r="E135" i="13"/>
  <c r="D135" i="13"/>
  <c r="N130" i="13"/>
  <c r="M130" i="13"/>
  <c r="L130" i="13"/>
  <c r="K130" i="13"/>
  <c r="M129" i="13"/>
  <c r="J134" i="13"/>
  <c r="G134" i="13"/>
  <c r="E76" i="13"/>
  <c r="E207" i="13"/>
  <c r="E185" i="13"/>
  <c r="E184" i="13"/>
  <c r="E183" i="13"/>
  <c r="E182" i="13"/>
  <c r="N134" i="14" l="1"/>
  <c r="L134" i="14"/>
  <c r="E160" i="8"/>
  <c r="L128" i="13"/>
  <c r="E160" i="16"/>
  <c r="E160" i="7"/>
  <c r="E160" i="13"/>
  <c r="E160" i="14"/>
  <c r="E160" i="15"/>
  <c r="E160" i="9"/>
  <c r="E160" i="6"/>
  <c r="E160" i="12"/>
  <c r="E169" i="15"/>
  <c r="H134" i="13"/>
  <c r="I134" i="13"/>
  <c r="E134" i="13"/>
  <c r="N134" i="16"/>
  <c r="E51" i="14"/>
  <c r="E72" i="13"/>
  <c r="E199" i="13"/>
  <c r="E221" i="13"/>
  <c r="E210" i="13"/>
  <c r="E180" i="13"/>
  <c r="M133" i="13"/>
  <c r="E93" i="15"/>
  <c r="N135" i="15"/>
  <c r="K132" i="13"/>
  <c r="N132" i="13"/>
  <c r="L135" i="15"/>
  <c r="K135" i="15"/>
  <c r="M135" i="14"/>
  <c r="N135" i="14"/>
  <c r="E92" i="13"/>
  <c r="D160" i="1"/>
  <c r="C160" i="1"/>
  <c r="E50" i="16"/>
  <c r="J135" i="13"/>
  <c r="E74" i="13"/>
  <c r="E150" i="13"/>
  <c r="M150" i="13" s="1"/>
  <c r="L129" i="13"/>
  <c r="L133" i="13"/>
  <c r="D150" i="13"/>
  <c r="L150" i="13" s="1"/>
  <c r="E51" i="16"/>
  <c r="E93" i="14"/>
  <c r="E166" i="13"/>
  <c r="E157" i="1"/>
  <c r="E50" i="14"/>
  <c r="E181" i="13"/>
  <c r="E200" i="13"/>
  <c r="E222" i="13"/>
  <c r="E70" i="13"/>
  <c r="E114" i="13"/>
  <c r="E208" i="13"/>
  <c r="C51" i="13"/>
  <c r="K134" i="14"/>
  <c r="E51" i="15"/>
  <c r="E169" i="16"/>
  <c r="E50" i="15"/>
  <c r="E169" i="14"/>
  <c r="E223" i="13"/>
  <c r="E158" i="1"/>
  <c r="C135" i="13"/>
  <c r="K146" i="13"/>
  <c r="K145" i="13"/>
  <c r="L135" i="13"/>
  <c r="N133" i="13"/>
  <c r="E48" i="13"/>
  <c r="E77" i="13"/>
  <c r="E113" i="13"/>
  <c r="K133" i="13"/>
  <c r="K147" i="13"/>
  <c r="D134" i="13"/>
  <c r="E178" i="13"/>
  <c r="E197" i="13"/>
  <c r="D50" i="13"/>
  <c r="K149" i="16"/>
  <c r="E170" i="13"/>
  <c r="E71" i="13"/>
  <c r="E36" i="13"/>
  <c r="K129" i="13"/>
  <c r="K144" i="13"/>
  <c r="E75" i="13"/>
  <c r="E46" i="13"/>
  <c r="E37" i="13"/>
  <c r="E47" i="13"/>
  <c r="K149" i="14"/>
  <c r="E93" i="16"/>
  <c r="E167" i="13"/>
  <c r="E179" i="13"/>
  <c r="E209" i="13"/>
  <c r="E170" i="16"/>
  <c r="K135" i="14"/>
  <c r="E34" i="13"/>
  <c r="C50" i="13"/>
  <c r="E73" i="13"/>
  <c r="M143" i="13"/>
  <c r="E149" i="13"/>
  <c r="M149" i="13" s="1"/>
  <c r="E112" i="13"/>
  <c r="F134" i="13"/>
  <c r="N134" i="13" s="1"/>
  <c r="F135" i="13"/>
  <c r="N150" i="13"/>
  <c r="N146" i="13"/>
  <c r="E44" i="13"/>
  <c r="E90" i="13"/>
  <c r="G135" i="13"/>
  <c r="G149" i="13"/>
  <c r="K149" i="13" s="1"/>
  <c r="M146" i="13"/>
  <c r="N143" i="13"/>
  <c r="N149" i="13"/>
  <c r="N145" i="13"/>
  <c r="N147" i="13"/>
  <c r="E35" i="13"/>
  <c r="E91" i="13"/>
  <c r="E168" i="13"/>
  <c r="E171" i="13"/>
  <c r="L149" i="13"/>
  <c r="M145" i="13"/>
  <c r="K143" i="13"/>
  <c r="M135" i="13"/>
  <c r="C134" i="13"/>
  <c r="K134" i="13" s="1"/>
  <c r="N129" i="13"/>
  <c r="D93" i="13"/>
  <c r="D51" i="13"/>
  <c r="M131" i="13"/>
  <c r="M144" i="13"/>
  <c r="E45" i="13"/>
  <c r="N131" i="13"/>
  <c r="N144" i="13"/>
  <c r="K128" i="13"/>
  <c r="C150" i="13"/>
  <c r="K150" i="13" s="1"/>
  <c r="C93" i="13"/>
  <c r="M128" i="13"/>
  <c r="N128" i="13"/>
  <c r="K131" i="13"/>
  <c r="L143" i="13"/>
  <c r="L131" i="13"/>
  <c r="E160" i="1" l="1"/>
  <c r="M134" i="13"/>
  <c r="L134" i="13"/>
  <c r="N135" i="13"/>
  <c r="K135" i="13"/>
  <c r="E51" i="13"/>
  <c r="E50" i="13"/>
  <c r="E169" i="13"/>
  <c r="E93" i="13"/>
  <c r="E223" i="12" l="1"/>
  <c r="E222" i="12"/>
  <c r="E221" i="12"/>
  <c r="E214" i="12"/>
  <c r="E213" i="12"/>
  <c r="E212" i="12"/>
  <c r="E210" i="12"/>
  <c r="E209" i="12"/>
  <c r="E208" i="12"/>
  <c r="E207" i="12"/>
  <c r="E200" i="12"/>
  <c r="E199" i="12"/>
  <c r="E198" i="12"/>
  <c r="E197" i="12"/>
  <c r="E185" i="12"/>
  <c r="E184" i="12"/>
  <c r="E182" i="12"/>
  <c r="E181" i="12"/>
  <c r="E180" i="12"/>
  <c r="E179" i="12"/>
  <c r="E178" i="12"/>
  <c r="E168" i="12"/>
  <c r="E167" i="12"/>
  <c r="E166" i="12"/>
  <c r="J150" i="12"/>
  <c r="I150" i="12"/>
  <c r="H150" i="12"/>
  <c r="C150" i="12"/>
  <c r="G149" i="12"/>
  <c r="F149" i="12"/>
  <c r="E149" i="12"/>
  <c r="D149" i="12"/>
  <c r="N147" i="12"/>
  <c r="M147" i="12"/>
  <c r="L147" i="12"/>
  <c r="K147" i="12"/>
  <c r="N146" i="12"/>
  <c r="M146" i="12"/>
  <c r="L146" i="12"/>
  <c r="K146" i="12"/>
  <c r="N145" i="12"/>
  <c r="M145" i="12"/>
  <c r="L145" i="12"/>
  <c r="K145" i="12"/>
  <c r="M144" i="12"/>
  <c r="G150" i="12"/>
  <c r="F150" i="12"/>
  <c r="E150" i="12"/>
  <c r="L144" i="12"/>
  <c r="K144" i="12"/>
  <c r="J149" i="12"/>
  <c r="I149" i="12"/>
  <c r="H149" i="12"/>
  <c r="N143" i="12"/>
  <c r="M143" i="12"/>
  <c r="L143" i="12"/>
  <c r="C149" i="12"/>
  <c r="N133" i="12"/>
  <c r="M133" i="12"/>
  <c r="L133" i="12"/>
  <c r="K133" i="12"/>
  <c r="N132" i="12"/>
  <c r="M132" i="12"/>
  <c r="L132" i="12"/>
  <c r="K132" i="12"/>
  <c r="J135" i="12"/>
  <c r="I135" i="12"/>
  <c r="H135" i="12"/>
  <c r="G135" i="12"/>
  <c r="F135" i="12"/>
  <c r="M131" i="12"/>
  <c r="D135" i="12"/>
  <c r="C135" i="12"/>
  <c r="N130" i="12"/>
  <c r="M130" i="12"/>
  <c r="L130" i="12"/>
  <c r="K130" i="12"/>
  <c r="N129" i="12"/>
  <c r="M129" i="12"/>
  <c r="L129" i="12"/>
  <c r="K129" i="12"/>
  <c r="J134" i="12"/>
  <c r="I134" i="12"/>
  <c r="H134" i="12"/>
  <c r="G134" i="12"/>
  <c r="F134" i="12"/>
  <c r="E134" i="12"/>
  <c r="D134" i="12"/>
  <c r="C134" i="12"/>
  <c r="E114" i="12"/>
  <c r="E113" i="12"/>
  <c r="E112" i="12"/>
  <c r="C93" i="12"/>
  <c r="E91" i="12"/>
  <c r="D93" i="12"/>
  <c r="E77" i="12"/>
  <c r="E76" i="12"/>
  <c r="E75" i="12"/>
  <c r="E74" i="12"/>
  <c r="E73" i="12"/>
  <c r="E72" i="12"/>
  <c r="E71" i="12"/>
  <c r="E70" i="12"/>
  <c r="E48" i="12"/>
  <c r="D51" i="12"/>
  <c r="E47" i="12"/>
  <c r="E46" i="12"/>
  <c r="D50" i="12"/>
  <c r="E44" i="12"/>
  <c r="E37" i="12"/>
  <c r="E36" i="12"/>
  <c r="E35" i="12"/>
  <c r="E34" i="12"/>
  <c r="M134" i="12" l="1"/>
  <c r="L134" i="12"/>
  <c r="M150" i="12"/>
  <c r="L149" i="12"/>
  <c r="M149" i="12"/>
  <c r="E93" i="12"/>
  <c r="E183" i="12"/>
  <c r="K134" i="12"/>
  <c r="K149" i="12"/>
  <c r="E169" i="12"/>
  <c r="N150" i="12"/>
  <c r="K135" i="12"/>
  <c r="L135" i="12"/>
  <c r="N134" i="12"/>
  <c r="N135" i="12"/>
  <c r="N149" i="12"/>
  <c r="K150" i="12"/>
  <c r="E135" i="12"/>
  <c r="M135" i="12" s="1"/>
  <c r="N131" i="12"/>
  <c r="N144" i="12"/>
  <c r="K128" i="12"/>
  <c r="K143" i="12"/>
  <c r="E170" i="12"/>
  <c r="C50" i="12"/>
  <c r="E50" i="12" s="1"/>
  <c r="E92" i="12"/>
  <c r="L128" i="12"/>
  <c r="D150" i="12"/>
  <c r="L150" i="12" s="1"/>
  <c r="E45" i="12"/>
  <c r="E90" i="12"/>
  <c r="N128" i="12"/>
  <c r="E171" i="12"/>
  <c r="C51" i="12"/>
  <c r="E51" i="12" s="1"/>
  <c r="K131" i="12"/>
  <c r="M128" i="12"/>
  <c r="L131" i="12"/>
  <c r="E214" i="10" l="1"/>
  <c r="E213" i="10"/>
  <c r="E212" i="10"/>
  <c r="E210" i="10"/>
  <c r="E198" i="10"/>
  <c r="E184" i="10"/>
  <c r="E181" i="10"/>
  <c r="E180" i="10"/>
  <c r="N147" i="10"/>
  <c r="M147" i="10"/>
  <c r="L147" i="10"/>
  <c r="K147" i="10"/>
  <c r="L146" i="10"/>
  <c r="M145" i="10"/>
  <c r="L145" i="10"/>
  <c r="J150" i="10"/>
  <c r="I150" i="10"/>
  <c r="H150" i="10"/>
  <c r="F150" i="10"/>
  <c r="E150" i="10"/>
  <c r="L144" i="10"/>
  <c r="J149" i="10"/>
  <c r="I149" i="10"/>
  <c r="H149" i="10"/>
  <c r="E149" i="10"/>
  <c r="D149" i="10"/>
  <c r="M133" i="10"/>
  <c r="L133" i="10"/>
  <c r="M132" i="10"/>
  <c r="L132" i="10"/>
  <c r="K132" i="10"/>
  <c r="J135" i="10"/>
  <c r="I135" i="10"/>
  <c r="H135" i="10"/>
  <c r="G135" i="10"/>
  <c r="F135" i="10"/>
  <c r="E135" i="10"/>
  <c r="D135" i="10"/>
  <c r="C135" i="10"/>
  <c r="M130" i="10"/>
  <c r="L130" i="10"/>
  <c r="K130" i="10"/>
  <c r="M129" i="10"/>
  <c r="L129" i="10"/>
  <c r="K129" i="10"/>
  <c r="I134" i="10"/>
  <c r="H134" i="10"/>
  <c r="G134" i="10"/>
  <c r="F134" i="10"/>
  <c r="M128" i="10"/>
  <c r="D134" i="10"/>
  <c r="E77" i="10"/>
  <c r="E76" i="10"/>
  <c r="E35" i="10"/>
  <c r="E208" i="10"/>
  <c r="E207" i="10"/>
  <c r="E214" i="9"/>
  <c r="E184" i="8"/>
  <c r="E184" i="9"/>
  <c r="L147" i="9"/>
  <c r="N146" i="9"/>
  <c r="M146" i="9"/>
  <c r="L146" i="9"/>
  <c r="K146" i="9"/>
  <c r="L145" i="9"/>
  <c r="J150" i="9"/>
  <c r="I150" i="9"/>
  <c r="H150" i="9"/>
  <c r="G150" i="9"/>
  <c r="F150" i="9"/>
  <c r="M144" i="9"/>
  <c r="L144" i="9"/>
  <c r="K144" i="9"/>
  <c r="I149" i="9"/>
  <c r="H149" i="9"/>
  <c r="D149" i="9"/>
  <c r="C149" i="9"/>
  <c r="N132" i="9"/>
  <c r="M132" i="9"/>
  <c r="L132" i="9"/>
  <c r="K132" i="9"/>
  <c r="J135" i="9"/>
  <c r="I135" i="9"/>
  <c r="H135" i="9"/>
  <c r="G135" i="9"/>
  <c r="F135" i="9"/>
  <c r="E135" i="9"/>
  <c r="D135" i="9"/>
  <c r="C135" i="9"/>
  <c r="M130" i="9"/>
  <c r="L130" i="9"/>
  <c r="N129" i="9"/>
  <c r="L129" i="9"/>
  <c r="K129" i="9"/>
  <c r="D134" i="9"/>
  <c r="C134" i="9"/>
  <c r="E76" i="9"/>
  <c r="E207" i="9"/>
  <c r="E214" i="8"/>
  <c r="E213" i="8"/>
  <c r="E212" i="8"/>
  <c r="E181" i="8"/>
  <c r="L147" i="8"/>
  <c r="K147" i="8"/>
  <c r="M146" i="8"/>
  <c r="L146" i="8"/>
  <c r="L145" i="8"/>
  <c r="J150" i="8"/>
  <c r="I150" i="8"/>
  <c r="H150" i="8"/>
  <c r="G150" i="8"/>
  <c r="F150" i="8"/>
  <c r="E150" i="8"/>
  <c r="D150" i="8"/>
  <c r="C150" i="8"/>
  <c r="J149" i="8"/>
  <c r="I149" i="8"/>
  <c r="H149" i="8"/>
  <c r="G149" i="8"/>
  <c r="N143" i="8"/>
  <c r="M143" i="8"/>
  <c r="D149" i="8"/>
  <c r="C149" i="8"/>
  <c r="N132" i="8"/>
  <c r="M132" i="8"/>
  <c r="L132" i="8"/>
  <c r="K132" i="8"/>
  <c r="H135" i="8"/>
  <c r="N130" i="8"/>
  <c r="M130" i="8"/>
  <c r="L130" i="8"/>
  <c r="K130" i="8"/>
  <c r="N129" i="8"/>
  <c r="M129" i="8"/>
  <c r="L129" i="8"/>
  <c r="K129" i="8"/>
  <c r="H134" i="8"/>
  <c r="G134" i="8"/>
  <c r="C134" i="8"/>
  <c r="E77" i="8"/>
  <c r="E76" i="8"/>
  <c r="E35" i="8"/>
  <c r="E207" i="8"/>
  <c r="F134" i="9" l="1"/>
  <c r="E200" i="10"/>
  <c r="E222" i="10"/>
  <c r="E178" i="10"/>
  <c r="E198" i="8"/>
  <c r="E77" i="9"/>
  <c r="E197" i="10"/>
  <c r="H134" i="9"/>
  <c r="L134" i="9" s="1"/>
  <c r="I134" i="8"/>
  <c r="E179" i="10"/>
  <c r="E183" i="10"/>
  <c r="E209" i="10"/>
  <c r="E199" i="10"/>
  <c r="E210" i="8"/>
  <c r="E179" i="8"/>
  <c r="J134" i="8"/>
  <c r="E210" i="9"/>
  <c r="K133" i="8"/>
  <c r="E185" i="10"/>
  <c r="K133" i="10"/>
  <c r="E223" i="10"/>
  <c r="I134" i="9"/>
  <c r="J134" i="10"/>
  <c r="N134" i="10" s="1"/>
  <c r="E181" i="9"/>
  <c r="F134" i="8"/>
  <c r="E213" i="9"/>
  <c r="E167" i="8"/>
  <c r="E170" i="8"/>
  <c r="E180" i="8"/>
  <c r="E167" i="10"/>
  <c r="E170" i="10"/>
  <c r="E198" i="9"/>
  <c r="E212" i="9"/>
  <c r="E180" i="9"/>
  <c r="E178" i="8"/>
  <c r="E166" i="10"/>
  <c r="E72" i="8"/>
  <c r="M147" i="9"/>
  <c r="N147" i="8"/>
  <c r="G149" i="9"/>
  <c r="K149" i="9" s="1"/>
  <c r="M146" i="10"/>
  <c r="M147" i="8"/>
  <c r="K147" i="9"/>
  <c r="N147" i="9"/>
  <c r="C134" i="10"/>
  <c r="K134" i="10" s="1"/>
  <c r="L133" i="8"/>
  <c r="L133" i="9"/>
  <c r="L128" i="8"/>
  <c r="K133" i="9"/>
  <c r="N130" i="9"/>
  <c r="J135" i="8"/>
  <c r="C135" i="8"/>
  <c r="N129" i="10"/>
  <c r="N130" i="10"/>
  <c r="N132" i="10"/>
  <c r="N133" i="10"/>
  <c r="I135" i="8"/>
  <c r="K130" i="9"/>
  <c r="E135" i="8"/>
  <c r="D135" i="8"/>
  <c r="L135" i="8" s="1"/>
  <c r="F135" i="8"/>
  <c r="G135" i="8"/>
  <c r="E72" i="10"/>
  <c r="J134" i="9"/>
  <c r="J149" i="9"/>
  <c r="K144" i="10"/>
  <c r="K145" i="10"/>
  <c r="K146" i="10"/>
  <c r="E91" i="10"/>
  <c r="E92" i="10"/>
  <c r="G134" i="9"/>
  <c r="K134" i="9" s="1"/>
  <c r="E71" i="9"/>
  <c r="E75" i="9"/>
  <c r="E91" i="9"/>
  <c r="G150" i="10"/>
  <c r="C149" i="10"/>
  <c r="D50" i="8"/>
  <c r="E34" i="10"/>
  <c r="C50" i="10"/>
  <c r="E48" i="10"/>
  <c r="E114" i="10"/>
  <c r="E113" i="8"/>
  <c r="K145" i="8"/>
  <c r="E171" i="8"/>
  <c r="E182" i="10"/>
  <c r="D51" i="8"/>
  <c r="E200" i="8"/>
  <c r="E44" i="9"/>
  <c r="E48" i="9"/>
  <c r="E73" i="9"/>
  <c r="E185" i="9"/>
  <c r="E185" i="8"/>
  <c r="E200" i="9"/>
  <c r="E222" i="9"/>
  <c r="E73" i="10"/>
  <c r="N143" i="10"/>
  <c r="N145" i="10"/>
  <c r="N146" i="10"/>
  <c r="E45" i="8"/>
  <c r="E71" i="8"/>
  <c r="E75" i="8"/>
  <c r="E91" i="8"/>
  <c r="N144" i="9"/>
  <c r="E166" i="9"/>
  <c r="E36" i="8"/>
  <c r="E46" i="8"/>
  <c r="E199" i="8"/>
  <c r="E36" i="9"/>
  <c r="E46" i="9"/>
  <c r="E209" i="9"/>
  <c r="E34" i="8"/>
  <c r="E44" i="8"/>
  <c r="E48" i="8"/>
  <c r="E70" i="8"/>
  <c r="E74" i="8"/>
  <c r="C50" i="8"/>
  <c r="D150" i="9"/>
  <c r="L150" i="9" s="1"/>
  <c r="M145" i="9"/>
  <c r="D150" i="10"/>
  <c r="L150" i="10" s="1"/>
  <c r="D50" i="10"/>
  <c r="E112" i="8"/>
  <c r="D51" i="10"/>
  <c r="N145" i="9"/>
  <c r="E178" i="9"/>
  <c r="E182" i="8"/>
  <c r="E197" i="9"/>
  <c r="E208" i="9"/>
  <c r="E223" i="9"/>
  <c r="C150" i="10"/>
  <c r="E37" i="10"/>
  <c r="E47" i="10"/>
  <c r="E72" i="9"/>
  <c r="E92" i="9"/>
  <c r="C93" i="10"/>
  <c r="K146" i="8"/>
  <c r="E197" i="8"/>
  <c r="E208" i="8"/>
  <c r="E223" i="8"/>
  <c r="E199" i="9"/>
  <c r="C50" i="9"/>
  <c r="D50" i="9"/>
  <c r="E113" i="9"/>
  <c r="K144" i="8"/>
  <c r="E114" i="8"/>
  <c r="E70" i="9"/>
  <c r="E74" i="9"/>
  <c r="D93" i="9"/>
  <c r="E114" i="9"/>
  <c r="E112" i="10"/>
  <c r="M150" i="10"/>
  <c r="K145" i="9"/>
  <c r="E166" i="8"/>
  <c r="E113" i="10"/>
  <c r="E209" i="8"/>
  <c r="E37" i="9"/>
  <c r="E47" i="9"/>
  <c r="D93" i="10"/>
  <c r="E73" i="8"/>
  <c r="D51" i="9"/>
  <c r="N133" i="9"/>
  <c r="N143" i="9"/>
  <c r="E36" i="10"/>
  <c r="E46" i="10"/>
  <c r="E71" i="10"/>
  <c r="E75" i="10"/>
  <c r="L144" i="8"/>
  <c r="E170" i="9"/>
  <c r="E44" i="10"/>
  <c r="N150" i="10"/>
  <c r="E37" i="8"/>
  <c r="E47" i="8"/>
  <c r="E92" i="8"/>
  <c r="E70" i="10"/>
  <c r="E74" i="10"/>
  <c r="E221" i="10"/>
  <c r="M133" i="8"/>
  <c r="N133" i="8"/>
  <c r="N145" i="8"/>
  <c r="N146" i="8"/>
  <c r="E221" i="8"/>
  <c r="E34" i="9"/>
  <c r="E112" i="9"/>
  <c r="E134" i="9"/>
  <c r="M133" i="9"/>
  <c r="M143" i="9"/>
  <c r="E179" i="9"/>
  <c r="E183" i="9"/>
  <c r="E183" i="8"/>
  <c r="E168" i="9"/>
  <c r="M145" i="8"/>
  <c r="C93" i="8"/>
  <c r="E168" i="8"/>
  <c r="N150" i="9"/>
  <c r="E182" i="9"/>
  <c r="D93" i="8"/>
  <c r="E222" i="8"/>
  <c r="E35" i="9"/>
  <c r="C93" i="9"/>
  <c r="E221" i="9"/>
  <c r="E168" i="10"/>
  <c r="L149" i="10"/>
  <c r="G149" i="10"/>
  <c r="N144" i="10"/>
  <c r="M143" i="10"/>
  <c r="K135" i="10"/>
  <c r="L135" i="10"/>
  <c r="L134" i="10"/>
  <c r="N135" i="10"/>
  <c r="M149" i="10"/>
  <c r="M135" i="10"/>
  <c r="M131" i="10"/>
  <c r="M144" i="10"/>
  <c r="E45" i="10"/>
  <c r="N131" i="10"/>
  <c r="F149" i="10"/>
  <c r="N149" i="10" s="1"/>
  <c r="K128" i="10"/>
  <c r="L143" i="10"/>
  <c r="E134" i="10"/>
  <c r="M134" i="10" s="1"/>
  <c r="E90" i="10"/>
  <c r="N128" i="10"/>
  <c r="E171" i="10"/>
  <c r="K143" i="10"/>
  <c r="L128" i="10"/>
  <c r="C51" i="10"/>
  <c r="K131" i="10"/>
  <c r="L131" i="10"/>
  <c r="E167" i="9"/>
  <c r="L149" i="9"/>
  <c r="E150" i="9"/>
  <c r="M150" i="9" s="1"/>
  <c r="C150" i="9"/>
  <c r="K150" i="9" s="1"/>
  <c r="K135" i="9"/>
  <c r="M129" i="9"/>
  <c r="L135" i="9"/>
  <c r="M135" i="9"/>
  <c r="N135" i="9"/>
  <c r="L128" i="9"/>
  <c r="M131" i="9"/>
  <c r="E149" i="9"/>
  <c r="M149" i="9" s="1"/>
  <c r="E45" i="9"/>
  <c r="N131" i="9"/>
  <c r="F149" i="9"/>
  <c r="K128" i="9"/>
  <c r="K143" i="9"/>
  <c r="E90" i="9"/>
  <c r="N128" i="9"/>
  <c r="E171" i="9"/>
  <c r="L143" i="9"/>
  <c r="C51" i="9"/>
  <c r="K131" i="9"/>
  <c r="M128" i="9"/>
  <c r="L131" i="9"/>
  <c r="K149" i="8"/>
  <c r="L149" i="8"/>
  <c r="M144" i="8"/>
  <c r="N144" i="8"/>
  <c r="E134" i="8"/>
  <c r="K134" i="8"/>
  <c r="N150" i="8"/>
  <c r="K150" i="8"/>
  <c r="L150" i="8"/>
  <c r="M150" i="8"/>
  <c r="K143" i="8"/>
  <c r="M131" i="8"/>
  <c r="E149" i="8"/>
  <c r="M149" i="8" s="1"/>
  <c r="N131" i="8"/>
  <c r="F149" i="8"/>
  <c r="N149" i="8" s="1"/>
  <c r="K128" i="8"/>
  <c r="D134" i="8"/>
  <c r="L134" i="8" s="1"/>
  <c r="M128" i="8"/>
  <c r="E90" i="8"/>
  <c r="N128" i="8"/>
  <c r="K131" i="8"/>
  <c r="L143" i="8"/>
  <c r="C51" i="8"/>
  <c r="L131" i="8"/>
  <c r="N134" i="9" l="1"/>
  <c r="M134" i="8"/>
  <c r="N134" i="8"/>
  <c r="M134" i="9"/>
  <c r="M135" i="8"/>
  <c r="N149" i="9"/>
  <c r="K135" i="8"/>
  <c r="N135" i="8"/>
  <c r="E51" i="8"/>
  <c r="K150" i="10"/>
  <c r="K149" i="10"/>
  <c r="E50" i="10"/>
  <c r="E50" i="8"/>
  <c r="E93" i="10"/>
  <c r="E93" i="8"/>
  <c r="E50" i="9"/>
  <c r="E169" i="9"/>
  <c r="E51" i="10"/>
  <c r="E169" i="10"/>
  <c r="E93" i="9"/>
  <c r="E51" i="9"/>
  <c r="E169" i="8"/>
  <c r="E223" i="7" l="1"/>
  <c r="E214" i="7"/>
  <c r="E213" i="7"/>
  <c r="E212" i="7"/>
  <c r="E198" i="7"/>
  <c r="E184" i="7"/>
  <c r="N147" i="7"/>
  <c r="L147" i="7"/>
  <c r="K147" i="7"/>
  <c r="L146" i="7"/>
  <c r="L145" i="7"/>
  <c r="J150" i="7"/>
  <c r="I150" i="7"/>
  <c r="F150" i="7"/>
  <c r="E150" i="7"/>
  <c r="D150" i="7"/>
  <c r="C150" i="7"/>
  <c r="J149" i="7"/>
  <c r="I149" i="7"/>
  <c r="H149" i="7"/>
  <c r="G149" i="7"/>
  <c r="L143" i="7"/>
  <c r="L129" i="7"/>
  <c r="M129" i="7"/>
  <c r="N129" i="7"/>
  <c r="K130" i="7"/>
  <c r="L130" i="7"/>
  <c r="M130" i="7"/>
  <c r="N130" i="7"/>
  <c r="C135" i="7"/>
  <c r="D135" i="7"/>
  <c r="E135" i="7"/>
  <c r="F135" i="7"/>
  <c r="G135" i="7"/>
  <c r="H135" i="7"/>
  <c r="I135" i="7"/>
  <c r="J135" i="7"/>
  <c r="M132" i="7"/>
  <c r="K129" i="7"/>
  <c r="E76" i="7"/>
  <c r="E207" i="7"/>
  <c r="H150" i="7"/>
  <c r="E200" i="7" l="1"/>
  <c r="E179" i="7"/>
  <c r="E183" i="7"/>
  <c r="E209" i="7"/>
  <c r="E180" i="7"/>
  <c r="E210" i="7"/>
  <c r="K132" i="7"/>
  <c r="E134" i="7"/>
  <c r="H134" i="7"/>
  <c r="M133" i="7"/>
  <c r="E208" i="7"/>
  <c r="L133" i="7"/>
  <c r="E182" i="7"/>
  <c r="D134" i="7"/>
  <c r="E77" i="7"/>
  <c r="K133" i="7"/>
  <c r="E166" i="7"/>
  <c r="M143" i="7"/>
  <c r="M147" i="7"/>
  <c r="F134" i="7"/>
  <c r="I134" i="7"/>
  <c r="N133" i="7"/>
  <c r="K128" i="7"/>
  <c r="J134" i="7"/>
  <c r="N132" i="7"/>
  <c r="L132" i="7"/>
  <c r="E35" i="7"/>
  <c r="E92" i="7"/>
  <c r="E72" i="7"/>
  <c r="E44" i="7"/>
  <c r="E34" i="7"/>
  <c r="E171" i="7"/>
  <c r="E181" i="7"/>
  <c r="E222" i="7"/>
  <c r="C149" i="7"/>
  <c r="K149" i="7" s="1"/>
  <c r="E114" i="7"/>
  <c r="E37" i="7"/>
  <c r="E113" i="7"/>
  <c r="N150" i="7"/>
  <c r="N146" i="7"/>
  <c r="M145" i="7"/>
  <c r="M146" i="7"/>
  <c r="L144" i="7"/>
  <c r="E170" i="7"/>
  <c r="E199" i="7"/>
  <c r="E221" i="7"/>
  <c r="D93" i="7"/>
  <c r="E73" i="7"/>
  <c r="E36" i="7"/>
  <c r="E48" i="7"/>
  <c r="E45" i="7"/>
  <c r="E71" i="7"/>
  <c r="E75" i="7"/>
  <c r="E91" i="7"/>
  <c r="E178" i="7"/>
  <c r="E197" i="7"/>
  <c r="G150" i="7"/>
  <c r="K150" i="7" s="1"/>
  <c r="E70" i="7"/>
  <c r="K145" i="7"/>
  <c r="K146" i="7"/>
  <c r="E168" i="7"/>
  <c r="E74" i="7"/>
  <c r="E112" i="7"/>
  <c r="E149" i="7"/>
  <c r="M149" i="7" s="1"/>
  <c r="E90" i="7"/>
  <c r="K144" i="7"/>
  <c r="E185" i="7"/>
  <c r="D50" i="7"/>
  <c r="E46" i="7"/>
  <c r="G134" i="7"/>
  <c r="F149" i="7"/>
  <c r="N149" i="7" s="1"/>
  <c r="M144" i="7"/>
  <c r="E47" i="7"/>
  <c r="E167" i="7"/>
  <c r="N145" i="7"/>
  <c r="N143" i="7"/>
  <c r="N135" i="7"/>
  <c r="K135" i="7"/>
  <c r="L135" i="7"/>
  <c r="M135" i="7"/>
  <c r="D51" i="7"/>
  <c r="C51" i="7"/>
  <c r="C50" i="7"/>
  <c r="L150" i="7"/>
  <c r="M150" i="7"/>
  <c r="K143" i="7"/>
  <c r="L128" i="7"/>
  <c r="L131" i="7"/>
  <c r="D149" i="7"/>
  <c r="L149" i="7" s="1"/>
  <c r="M131" i="7"/>
  <c r="N131" i="7"/>
  <c r="N144" i="7"/>
  <c r="C134" i="7"/>
  <c r="C93" i="7"/>
  <c r="M128" i="7"/>
  <c r="N128" i="7"/>
  <c r="K131" i="7"/>
  <c r="M134" i="7" l="1"/>
  <c r="L134" i="7"/>
  <c r="N134" i="7"/>
  <c r="E169" i="7"/>
  <c r="E51" i="7"/>
  <c r="E93" i="7"/>
  <c r="E50" i="7"/>
  <c r="K134" i="7"/>
  <c r="E214" i="6" l="1"/>
  <c r="E210" i="6"/>
  <c r="E198" i="6"/>
  <c r="E184" i="6"/>
  <c r="L147" i="6"/>
  <c r="L146" i="6"/>
  <c r="L145" i="6"/>
  <c r="I150" i="6"/>
  <c r="H150" i="6"/>
  <c r="G150" i="6"/>
  <c r="F150" i="6"/>
  <c r="E150" i="6"/>
  <c r="D150" i="6"/>
  <c r="C150" i="6"/>
  <c r="I149" i="6"/>
  <c r="H149" i="6"/>
  <c r="M143" i="6"/>
  <c r="D149" i="6"/>
  <c r="N132" i="6"/>
  <c r="M132" i="6"/>
  <c r="L132" i="6"/>
  <c r="K132" i="6"/>
  <c r="J135" i="6"/>
  <c r="I135" i="6"/>
  <c r="H135" i="6"/>
  <c r="G135" i="6"/>
  <c r="F135" i="6"/>
  <c r="E135" i="6"/>
  <c r="D135" i="6"/>
  <c r="C135" i="6"/>
  <c r="N130" i="6"/>
  <c r="M130" i="6"/>
  <c r="L130" i="6"/>
  <c r="K130" i="6"/>
  <c r="N129" i="6"/>
  <c r="M129" i="6"/>
  <c r="L129" i="6"/>
  <c r="K129" i="6"/>
  <c r="H134" i="6"/>
  <c r="F134" i="6"/>
  <c r="E134" i="6"/>
  <c r="D134" i="6"/>
  <c r="C134" i="6"/>
  <c r="E76" i="6"/>
  <c r="E207" i="6"/>
  <c r="J150" i="6"/>
  <c r="J149" i="6"/>
  <c r="E214" i="1"/>
  <c r="I134" i="6" l="1"/>
  <c r="M134" i="6" s="1"/>
  <c r="J134" i="6"/>
  <c r="N134" i="6" s="1"/>
  <c r="M133" i="6"/>
  <c r="E179" i="6"/>
  <c r="E77" i="6"/>
  <c r="E212" i="6"/>
  <c r="E213" i="1"/>
  <c r="L133" i="6"/>
  <c r="E213" i="6"/>
  <c r="E167" i="6"/>
  <c r="E170" i="6"/>
  <c r="E180" i="6"/>
  <c r="E181" i="6"/>
  <c r="E178" i="6"/>
  <c r="E166" i="6"/>
  <c r="K133" i="6"/>
  <c r="N133" i="6"/>
  <c r="M146" i="6"/>
  <c r="M147" i="6"/>
  <c r="G134" i="6"/>
  <c r="K134" i="6" s="1"/>
  <c r="E35" i="6"/>
  <c r="E71" i="6"/>
  <c r="E75" i="6"/>
  <c r="E91" i="6"/>
  <c r="E183" i="6"/>
  <c r="E209" i="6"/>
  <c r="G149" i="6"/>
  <c r="E34" i="6"/>
  <c r="E44" i="6"/>
  <c r="E48" i="6"/>
  <c r="E70" i="6"/>
  <c r="E74" i="6"/>
  <c r="E114" i="6"/>
  <c r="E182" i="6"/>
  <c r="E197" i="6"/>
  <c r="E208" i="6"/>
  <c r="E37" i="6"/>
  <c r="E47" i="6"/>
  <c r="E73" i="6"/>
  <c r="E113" i="6"/>
  <c r="E171" i="6"/>
  <c r="E185" i="6"/>
  <c r="E200" i="6"/>
  <c r="E222" i="6"/>
  <c r="N143" i="6"/>
  <c r="N145" i="6"/>
  <c r="N146" i="6"/>
  <c r="N147" i="6"/>
  <c r="E168" i="6"/>
  <c r="E36" i="6"/>
  <c r="E46" i="6"/>
  <c r="E72" i="6"/>
  <c r="E112" i="6"/>
  <c r="M145" i="6"/>
  <c r="E199" i="6"/>
  <c r="E223" i="6"/>
  <c r="K146" i="6"/>
  <c r="L135" i="6"/>
  <c r="C50" i="6"/>
  <c r="E45" i="6"/>
  <c r="E221" i="1"/>
  <c r="D50" i="6"/>
  <c r="E92" i="6"/>
  <c r="D93" i="6"/>
  <c r="K143" i="6"/>
  <c r="K145" i="6"/>
  <c r="K147" i="6"/>
  <c r="E90" i="6"/>
  <c r="L134" i="6"/>
  <c r="L149" i="6"/>
  <c r="E221" i="6"/>
  <c r="C51" i="6"/>
  <c r="M144" i="6"/>
  <c r="E222" i="1"/>
  <c r="E223" i="1"/>
  <c r="K150" i="6"/>
  <c r="L144" i="6"/>
  <c r="L143" i="6"/>
  <c r="C149" i="6"/>
  <c r="K135" i="6"/>
  <c r="M135" i="6"/>
  <c r="N135" i="6"/>
  <c r="N150" i="6"/>
  <c r="L150" i="6"/>
  <c r="M150" i="6"/>
  <c r="L128" i="6"/>
  <c r="K131" i="6"/>
  <c r="D51" i="6"/>
  <c r="L131" i="6"/>
  <c r="M131" i="6"/>
  <c r="E149" i="6"/>
  <c r="M149" i="6" s="1"/>
  <c r="K144" i="6"/>
  <c r="N131" i="6"/>
  <c r="N144" i="6"/>
  <c r="F149" i="6"/>
  <c r="N149" i="6" s="1"/>
  <c r="K128" i="6"/>
  <c r="C93" i="6"/>
  <c r="M128" i="6"/>
  <c r="N128" i="6"/>
  <c r="E169" i="6" l="1"/>
  <c r="K149" i="6"/>
  <c r="E93" i="6"/>
  <c r="E51" i="6"/>
  <c r="E50" i="6"/>
  <c r="E212" i="1" l="1"/>
  <c r="E210" i="1"/>
  <c r="E209" i="1"/>
  <c r="E208" i="1"/>
  <c r="E207" i="1"/>
  <c r="E179" i="1" l="1"/>
  <c r="E180" i="1"/>
  <c r="E181" i="1"/>
  <c r="E182" i="1"/>
  <c r="E183" i="1"/>
  <c r="E184" i="1"/>
  <c r="E185" i="1"/>
  <c r="E178" i="1"/>
  <c r="D149" i="1" l="1"/>
  <c r="E149" i="1"/>
  <c r="F149" i="1"/>
  <c r="G149" i="1"/>
  <c r="H149" i="1"/>
  <c r="I149" i="1"/>
  <c r="J149" i="1"/>
  <c r="D150" i="1"/>
  <c r="E150" i="1"/>
  <c r="F150" i="1"/>
  <c r="G150" i="1"/>
  <c r="H150" i="1"/>
  <c r="I150" i="1"/>
  <c r="J150" i="1"/>
  <c r="C150" i="1"/>
  <c r="C149" i="1"/>
  <c r="L143" i="1"/>
  <c r="M143" i="1"/>
  <c r="N143" i="1"/>
  <c r="L144" i="1"/>
  <c r="M144" i="1"/>
  <c r="N144" i="1"/>
  <c r="L145" i="1"/>
  <c r="M145" i="1"/>
  <c r="N145" i="1"/>
  <c r="L146" i="1"/>
  <c r="M146" i="1"/>
  <c r="N146" i="1"/>
  <c r="L147" i="1"/>
  <c r="M147" i="1"/>
  <c r="N147" i="1"/>
  <c r="K144" i="1"/>
  <c r="K145" i="1"/>
  <c r="K146" i="1"/>
  <c r="K147" i="1"/>
  <c r="K143" i="1"/>
  <c r="K150" i="1" l="1"/>
  <c r="L149" i="1"/>
  <c r="K149" i="1"/>
  <c r="M150" i="1"/>
  <c r="L150" i="1"/>
  <c r="N150" i="1"/>
  <c r="M149" i="1"/>
  <c r="N149" i="1"/>
  <c r="D135" i="1"/>
  <c r="E135" i="1"/>
  <c r="F135" i="1"/>
  <c r="G135" i="1"/>
  <c r="H135" i="1"/>
  <c r="I135" i="1"/>
  <c r="J135" i="1"/>
  <c r="C135" i="1"/>
  <c r="G134" i="1"/>
  <c r="H134" i="1"/>
  <c r="I134" i="1"/>
  <c r="J134" i="1"/>
  <c r="E134" i="1"/>
  <c r="F134" i="1"/>
  <c r="D134" i="1"/>
  <c r="C134" i="1"/>
  <c r="M134" i="1" l="1"/>
  <c r="M135" i="1"/>
  <c r="N135" i="1"/>
  <c r="K134" i="1"/>
  <c r="L134" i="1"/>
  <c r="N134" i="1"/>
  <c r="L135" i="1"/>
  <c r="K135" i="1"/>
  <c r="K129" i="1"/>
  <c r="M129" i="1"/>
  <c r="K131" i="1"/>
  <c r="M131" i="1"/>
  <c r="N131" i="1"/>
  <c r="K133" i="1"/>
  <c r="L133" i="1"/>
  <c r="M133" i="1"/>
  <c r="N133" i="1"/>
  <c r="M128" i="1"/>
  <c r="K128" i="1"/>
  <c r="N129" i="1"/>
  <c r="L129" i="1"/>
  <c r="K130" i="1"/>
  <c r="L130" i="1"/>
  <c r="M130" i="1"/>
  <c r="N130" i="1"/>
  <c r="L131" i="1"/>
  <c r="K132" i="1"/>
  <c r="L132" i="1"/>
  <c r="M132" i="1"/>
  <c r="N132" i="1"/>
  <c r="L128" i="1"/>
  <c r="N128" i="1"/>
  <c r="E114" i="1" l="1"/>
  <c r="E113" i="1"/>
  <c r="E112" i="1"/>
  <c r="E76" i="1" l="1"/>
  <c r="E72" i="1"/>
  <c r="E73" i="1" l="1"/>
  <c r="E71" i="1"/>
  <c r="E70" i="1"/>
  <c r="E74" i="1"/>
  <c r="E75" i="1"/>
  <c r="D51" i="1" l="1"/>
  <c r="D50" i="1"/>
  <c r="E48" i="1" l="1"/>
  <c r="E45" i="1"/>
  <c r="E47" i="1" l="1"/>
  <c r="C51" i="1"/>
  <c r="E51" i="1" s="1"/>
  <c r="E37" i="1"/>
  <c r="E44" i="1"/>
  <c r="C50" i="1"/>
  <c r="E50" i="1" s="1"/>
  <c r="E34" i="1"/>
  <c r="E46" i="1"/>
  <c r="E36" i="1"/>
  <c r="E35" i="1"/>
  <c r="E25" i="1" l="1"/>
  <c r="E16" i="1" l="1"/>
  <c r="E17" i="1" l="1"/>
  <c r="D20" i="1" l="1"/>
  <c r="E14" i="1"/>
  <c r="E15" i="1" l="1"/>
  <c r="C20" i="1"/>
  <c r="E20" i="1" s="1"/>
  <c r="E198" i="1" l="1"/>
  <c r="E197" i="1"/>
  <c r="E200" i="1" l="1"/>
  <c r="E199" i="1"/>
  <c r="D169" i="1" l="1"/>
  <c r="C169" i="1"/>
  <c r="E166" i="1"/>
  <c r="E171" i="1"/>
  <c r="E168" i="1"/>
  <c r="E170" i="1"/>
  <c r="E167" i="1"/>
  <c r="E169" i="1" l="1"/>
  <c r="E100" i="6"/>
  <c r="E100" i="1"/>
  <c r="E58" i="22"/>
  <c r="E58" i="21"/>
  <c r="E58" i="20"/>
  <c r="E58" i="19"/>
  <c r="E58" i="18"/>
  <c r="E58" i="17"/>
  <c r="E58" i="14"/>
  <c r="E58" i="13"/>
  <c r="E58" i="12"/>
  <c r="E58" i="16"/>
  <c r="E58" i="10"/>
  <c r="E58" i="9"/>
  <c r="E58" i="8"/>
  <c r="E58" i="6"/>
  <c r="E100" i="9" l="1"/>
  <c r="E100" i="18"/>
  <c r="E100" i="12"/>
  <c r="E100" i="21"/>
  <c r="E100" i="7"/>
  <c r="E100" i="15"/>
  <c r="E100" i="10"/>
  <c r="E100" i="16"/>
  <c r="E100" i="22"/>
  <c r="D103" i="17"/>
  <c r="E100" i="20"/>
  <c r="E104" i="20"/>
  <c r="E101" i="20"/>
  <c r="C103" i="20"/>
  <c r="E101" i="15"/>
  <c r="C103" i="15"/>
  <c r="E104" i="16"/>
  <c r="C103" i="16"/>
  <c r="E101" i="16"/>
  <c r="E101" i="7"/>
  <c r="C103" i="7"/>
  <c r="E105" i="10"/>
  <c r="E102" i="10"/>
  <c r="E100" i="13"/>
  <c r="C103" i="19"/>
  <c r="E101" i="19"/>
  <c r="E104" i="14"/>
  <c r="C103" i="14"/>
  <c r="E101" i="14"/>
  <c r="E101" i="6"/>
  <c r="E104" i="6"/>
  <c r="C103" i="6"/>
  <c r="E105" i="6"/>
  <c r="E102" i="6"/>
  <c r="E101" i="10"/>
  <c r="C103" i="10"/>
  <c r="E100" i="14"/>
  <c r="E105" i="22"/>
  <c r="E102" i="22"/>
  <c r="E105" i="18"/>
  <c r="E102" i="18"/>
  <c r="E105" i="13"/>
  <c r="E102" i="13"/>
  <c r="E105" i="9"/>
  <c r="E102" i="9"/>
  <c r="D103" i="20"/>
  <c r="D103" i="15"/>
  <c r="D103" i="16"/>
  <c r="D103" i="7"/>
  <c r="D103" i="12"/>
  <c r="E101" i="18"/>
  <c r="C103" i="18"/>
  <c r="E101" i="13"/>
  <c r="C103" i="13"/>
  <c r="E101" i="9"/>
  <c r="C103" i="9"/>
  <c r="E105" i="14"/>
  <c r="E102" i="14"/>
  <c r="D103" i="8"/>
  <c r="E104" i="22"/>
  <c r="C103" i="22"/>
  <c r="E101" i="22"/>
  <c r="E100" i="8"/>
  <c r="E100" i="17"/>
  <c r="E105" i="21"/>
  <c r="E102" i="21"/>
  <c r="E105" i="17"/>
  <c r="E102" i="17"/>
  <c r="E105" i="12"/>
  <c r="E102" i="12"/>
  <c r="E105" i="8"/>
  <c r="E102" i="8"/>
  <c r="D103" i="19"/>
  <c r="D103" i="14"/>
  <c r="D103" i="10"/>
  <c r="D103" i="6"/>
  <c r="E104" i="21"/>
  <c r="C103" i="21"/>
  <c r="E101" i="21"/>
  <c r="E104" i="12"/>
  <c r="E101" i="12"/>
  <c r="C103" i="12"/>
  <c r="C103" i="8"/>
  <c r="E103" i="8" s="1"/>
  <c r="E101" i="8"/>
  <c r="E105" i="19"/>
  <c r="E102" i="19"/>
  <c r="D103" i="21"/>
  <c r="E104" i="17"/>
  <c r="C103" i="17"/>
  <c r="E101" i="17"/>
  <c r="E100" i="19"/>
  <c r="E105" i="20"/>
  <c r="E102" i="20"/>
  <c r="E105" i="15"/>
  <c r="E102" i="15"/>
  <c r="E102" i="16"/>
  <c r="E105" i="16"/>
  <c r="E105" i="7"/>
  <c r="E102" i="7"/>
  <c r="D103" i="22"/>
  <c r="D103" i="18"/>
  <c r="D103" i="13"/>
  <c r="D103" i="9"/>
  <c r="C61" i="21"/>
  <c r="E59" i="21"/>
  <c r="C61" i="17"/>
  <c r="E59" i="17"/>
  <c r="E59" i="12"/>
  <c r="C61" i="12"/>
  <c r="E62" i="8"/>
  <c r="C61" i="8"/>
  <c r="E59" i="8"/>
  <c r="E59" i="20"/>
  <c r="C61" i="20"/>
  <c r="C61" i="15"/>
  <c r="E59" i="15"/>
  <c r="E59" i="16"/>
  <c r="C61" i="16"/>
  <c r="E59" i="7"/>
  <c r="C61" i="7"/>
  <c r="E63" i="19"/>
  <c r="E60" i="19"/>
  <c r="E63" i="14"/>
  <c r="E60" i="14"/>
  <c r="E63" i="10"/>
  <c r="E60" i="10"/>
  <c r="E63" i="6"/>
  <c r="E60" i="6"/>
  <c r="D61" i="21"/>
  <c r="D61" i="17"/>
  <c r="D61" i="12"/>
  <c r="D61" i="8"/>
  <c r="E63" i="7"/>
  <c r="E60" i="7"/>
  <c r="D61" i="22"/>
  <c r="C61" i="19"/>
  <c r="E59" i="19"/>
  <c r="E62" i="14"/>
  <c r="C61" i="14"/>
  <c r="E59" i="14"/>
  <c r="C61" i="10"/>
  <c r="E59" i="10"/>
  <c r="C61" i="6"/>
  <c r="E59" i="6"/>
  <c r="E63" i="20"/>
  <c r="E60" i="20"/>
  <c r="D61" i="13"/>
  <c r="E63" i="22"/>
  <c r="E60" i="22"/>
  <c r="E63" i="18"/>
  <c r="E60" i="18"/>
  <c r="E63" i="13"/>
  <c r="E60" i="13"/>
  <c r="E63" i="9"/>
  <c r="E60" i="9"/>
  <c r="D61" i="20"/>
  <c r="D61" i="15"/>
  <c r="D61" i="16"/>
  <c r="D61" i="7"/>
  <c r="E63" i="16"/>
  <c r="E60" i="16"/>
  <c r="D61" i="18"/>
  <c r="E58" i="15"/>
  <c r="E62" i="22"/>
  <c r="C61" i="22"/>
  <c r="E59" i="22"/>
  <c r="C61" i="18"/>
  <c r="E59" i="18"/>
  <c r="E62" i="13"/>
  <c r="C61" i="13"/>
  <c r="E59" i="13"/>
  <c r="E62" i="9"/>
  <c r="C61" i="9"/>
  <c r="E59" i="9"/>
  <c r="E63" i="15"/>
  <c r="E60" i="15"/>
  <c r="D61" i="9"/>
  <c r="E58" i="7"/>
  <c r="E63" i="21"/>
  <c r="E60" i="21"/>
  <c r="E63" i="17"/>
  <c r="E60" i="17"/>
  <c r="E63" i="12"/>
  <c r="E60" i="12"/>
  <c r="E63" i="8"/>
  <c r="E60" i="8"/>
  <c r="E58" i="1"/>
  <c r="D61" i="19"/>
  <c r="D61" i="14"/>
  <c r="D61" i="10"/>
  <c r="D61" i="6"/>
  <c r="E103" i="17" l="1"/>
  <c r="E103" i="12"/>
  <c r="E61" i="22"/>
  <c r="E103" i="14"/>
  <c r="E103" i="16"/>
  <c r="E61" i="14"/>
  <c r="E103" i="9"/>
  <c r="E103" i="21"/>
  <c r="E103" i="6"/>
  <c r="E61" i="18"/>
  <c r="E61" i="17"/>
  <c r="E103" i="20"/>
  <c r="E104" i="8"/>
  <c r="E101" i="1"/>
  <c r="C103" i="1"/>
  <c r="E103" i="18"/>
  <c r="E103" i="10"/>
  <c r="E103" i="7"/>
  <c r="E104" i="15"/>
  <c r="E104" i="18"/>
  <c r="E104" i="10"/>
  <c r="D103" i="1"/>
  <c r="E103" i="22"/>
  <c r="E104" i="7"/>
  <c r="E104" i="9"/>
  <c r="E103" i="19"/>
  <c r="E103" i="13"/>
  <c r="E102" i="1"/>
  <c r="E105" i="1"/>
  <c r="E104" i="19"/>
  <c r="E104" i="13"/>
  <c r="E103" i="15"/>
  <c r="E61" i="13"/>
  <c r="E62" i="10"/>
  <c r="D61" i="1"/>
  <c r="E62" i="16"/>
  <c r="E62" i="12"/>
  <c r="E61" i="15"/>
  <c r="E59" i="1"/>
  <c r="C61" i="1"/>
  <c r="E62" i="18"/>
  <c r="E61" i="6"/>
  <c r="E61" i="7"/>
  <c r="E62" i="15"/>
  <c r="E62" i="17"/>
  <c r="E61" i="9"/>
  <c r="E63" i="1"/>
  <c r="E60" i="1"/>
  <c r="E62" i="6"/>
  <c r="E61" i="19"/>
  <c r="E61" i="20"/>
  <c r="E61" i="8"/>
  <c r="E62" i="19"/>
  <c r="E62" i="7"/>
  <c r="E61" i="21"/>
  <c r="E61" i="10"/>
  <c r="E61" i="16"/>
  <c r="E62" i="20"/>
  <c r="E61" i="12"/>
  <c r="E62" i="21"/>
  <c r="E77" i="1"/>
  <c r="E61" i="1" l="1"/>
  <c r="E103" i="1"/>
  <c r="E104" i="1"/>
  <c r="E62" i="1"/>
  <c r="D93" i="1" l="1"/>
  <c r="E91" i="1"/>
  <c r="C93" i="1"/>
  <c r="E90" i="1"/>
  <c r="E92" i="1"/>
  <c r="E93" i="1" l="1"/>
  <c r="E49" i="22" l="1"/>
  <c r="E49" i="21"/>
  <c r="E49" i="20"/>
  <c r="E49" i="19"/>
  <c r="E49" i="18"/>
  <c r="E49" i="17"/>
  <c r="E49" i="15"/>
  <c r="E49" i="14"/>
  <c r="E49" i="13"/>
  <c r="E49" i="12"/>
  <c r="E49" i="16"/>
  <c r="E49" i="10"/>
  <c r="E49" i="9"/>
  <c r="E49" i="8"/>
  <c r="E49" i="7"/>
  <c r="E49" i="6"/>
  <c r="E49" i="1"/>
  <c r="D24" i="6" l="1"/>
  <c r="D24" i="1" l="1"/>
  <c r="D24" i="8"/>
  <c r="D24" i="7"/>
  <c r="D24" i="9"/>
  <c r="D24" i="10"/>
  <c r="D24" i="12"/>
  <c r="D24" i="14"/>
  <c r="D24" i="13"/>
  <c r="D24" i="16"/>
  <c r="D24" i="19"/>
  <c r="D24" i="22"/>
  <c r="D24" i="15"/>
  <c r="D24" i="17"/>
  <c r="D24" i="21"/>
  <c r="D24" i="20"/>
  <c r="D24" i="18"/>
  <c r="E22" i="6" l="1"/>
  <c r="E23" i="6" l="1"/>
  <c r="E22" i="12"/>
  <c r="E22" i="18"/>
  <c r="E22" i="19"/>
  <c r="E22" i="1"/>
  <c r="E22" i="7"/>
  <c r="E22" i="17"/>
  <c r="E22" i="22"/>
  <c r="E22" i="16"/>
  <c r="E22" i="9"/>
  <c r="E22" i="10"/>
  <c r="E22" i="21"/>
  <c r="E22" i="15"/>
  <c r="E22" i="8"/>
  <c r="E22" i="13"/>
  <c r="E22" i="14"/>
  <c r="E22" i="20"/>
  <c r="E23" i="19" l="1"/>
  <c r="E23" i="18"/>
  <c r="E23" i="10"/>
  <c r="E23" i="12"/>
  <c r="E23" i="9"/>
  <c r="E23" i="16"/>
  <c r="E23" i="13"/>
  <c r="E23" i="17"/>
  <c r="E23" i="21"/>
  <c r="E23" i="14"/>
  <c r="E23" i="8"/>
  <c r="E23" i="7"/>
  <c r="E23" i="20"/>
  <c r="E23" i="22"/>
  <c r="E23" i="1"/>
  <c r="E23" i="15"/>
  <c r="E21" i="6" l="1"/>
  <c r="C24" i="6"/>
  <c r="E24" i="6" s="1"/>
  <c r="E21" i="22" l="1"/>
  <c r="C24" i="22"/>
  <c r="E24" i="22" s="1"/>
  <c r="E21" i="13"/>
  <c r="C24" i="13"/>
  <c r="E24" i="13" s="1"/>
  <c r="E21" i="17"/>
  <c r="C24" i="17"/>
  <c r="E24" i="17" s="1"/>
  <c r="E21" i="7"/>
  <c r="C24" i="7"/>
  <c r="E24" i="7" s="1"/>
  <c r="E21" i="15"/>
  <c r="C24" i="15"/>
  <c r="E24" i="15" s="1"/>
  <c r="E21" i="1"/>
  <c r="C24" i="1"/>
  <c r="E24" i="1" s="1"/>
  <c r="E21" i="21"/>
  <c r="C24" i="21"/>
  <c r="E24" i="21" s="1"/>
  <c r="E21" i="19"/>
  <c r="C24" i="19"/>
  <c r="E24" i="19" s="1"/>
  <c r="E21" i="10"/>
  <c r="C24" i="10"/>
  <c r="E24" i="10" s="1"/>
  <c r="E21" i="18"/>
  <c r="C24" i="18"/>
  <c r="E24" i="18" s="1"/>
  <c r="E21" i="14"/>
  <c r="C24" i="14"/>
  <c r="E24" i="14" s="1"/>
  <c r="E21" i="9"/>
  <c r="C24" i="9"/>
  <c r="E24" i="9" s="1"/>
  <c r="E21" i="12"/>
  <c r="C24" i="12"/>
  <c r="E24" i="12" s="1"/>
  <c r="E21" i="8"/>
  <c r="C24" i="8"/>
  <c r="E24" i="8" s="1"/>
  <c r="E21" i="16"/>
  <c r="C24" i="16"/>
  <c r="E24" i="16" s="1"/>
  <c r="E21" i="20"/>
  <c r="C24" i="20"/>
  <c r="E24" i="20" s="1"/>
</calcChain>
</file>

<file path=xl/sharedStrings.xml><?xml version="1.0" encoding="utf-8"?>
<sst xmlns="http://schemas.openxmlformats.org/spreadsheetml/2006/main" count="2969" uniqueCount="105">
  <si>
    <t>Andalucía</t>
  </si>
  <si>
    <t>Com. Valenciana</t>
  </si>
  <si>
    <t>Aragón</t>
  </si>
  <si>
    <t>Extremadura</t>
  </si>
  <si>
    <t>Principado de Asturias</t>
  </si>
  <si>
    <t>Galicia</t>
  </si>
  <si>
    <t>Balears, Illes</t>
  </si>
  <si>
    <t>Madrid, Comunidad de</t>
  </si>
  <si>
    <t>Canarias</t>
  </si>
  <si>
    <t>Murcia, Región de</t>
  </si>
  <si>
    <t>Cantabria</t>
  </si>
  <si>
    <t>Navarra, Comunidad Foral de</t>
  </si>
  <si>
    <t>Castilla y León</t>
  </si>
  <si>
    <t>País Vasco</t>
  </si>
  <si>
    <t>Castilla - La Mancha</t>
  </si>
  <si>
    <t>Rioja, La</t>
  </si>
  <si>
    <t>Cataluña</t>
  </si>
  <si>
    <t>VÍCTIMAS</t>
  </si>
  <si>
    <t>Víctimas Españolas</t>
  </si>
  <si>
    <t>Víctimas Extranjeras</t>
  </si>
  <si>
    <t>% Extranjeras entre las víctimas</t>
  </si>
  <si>
    <t>% Extranjeras entre las Renuncias</t>
  </si>
  <si>
    <t>DENUNCIAS RECIBIDAS - TOTAL</t>
  </si>
  <si>
    <t>RENUNCIAS (La victima se acoge a la dispensa a la  obligacion de declarar como testigo)</t>
  </si>
  <si>
    <t>Renuncias por Española</t>
  </si>
  <si>
    <t>Renuncias por Extranjera</t>
  </si>
  <si>
    <t>Víctimas de Violencia de Género cada 10.000 Mujeres</t>
  </si>
  <si>
    <t>Incoadas</t>
  </si>
  <si>
    <t>Adoptadas</t>
  </si>
  <si>
    <t>Inadmitidas</t>
  </si>
  <si>
    <t>Denegadas</t>
  </si>
  <si>
    <t>Sobreseimientos libres</t>
  </si>
  <si>
    <t xml:space="preserve">Sobreseimientos provisionales </t>
  </si>
  <si>
    <t>Sentencias Condenatorias</t>
  </si>
  <si>
    <t>Sentencias Absolutorias</t>
  </si>
  <si>
    <t>Elevación</t>
  </si>
  <si>
    <t>Porcentaje Sentencias Condenatorias</t>
  </si>
  <si>
    <t>Porcentaje Terminacion por SP</t>
  </si>
  <si>
    <t>Personas enjuiciadas</t>
  </si>
  <si>
    <t>% condenas entre los españoles enjuiciados</t>
  </si>
  <si>
    <t>% condenas entre los extranjeros enjuiciados</t>
  </si>
  <si>
    <t>Condenado Español</t>
  </si>
  <si>
    <t>Condenado Extranjero</t>
  </si>
  <si>
    <t>Sumarios</t>
  </si>
  <si>
    <t>ASUNTOS PENALES</t>
  </si>
  <si>
    <t>Diligencia Urgentes</t>
  </si>
  <si>
    <t>Diligencia Previas</t>
  </si>
  <si>
    <t>Procedimientos abreviados</t>
  </si>
  <si>
    <t>Juicios sobre delitos leves</t>
  </si>
  <si>
    <t xml:space="preserve">Procesos por aceptacion de decreto </t>
  </si>
  <si>
    <t>Ley Orgánica 5/95 Jurado</t>
  </si>
  <si>
    <t>Por Sententencia Condenatoria 
con conformidad</t>
  </si>
  <si>
    <t>Por Sententencia Condenatoria 
sin conformidad</t>
  </si>
  <si>
    <t>Sentencia Absolutoria</t>
  </si>
  <si>
    <t>Porcentaje de Sentencias condenatorias</t>
  </si>
  <si>
    <t>Asuntos Total</t>
  </si>
  <si>
    <t>Procedimientos Abreviados</t>
  </si>
  <si>
    <t>Diligencias Urgentes</t>
  </si>
  <si>
    <t>EVOLUCIÓN</t>
  </si>
  <si>
    <t>Sumario</t>
  </si>
  <si>
    <t>Proc.Abrev.</t>
  </si>
  <si>
    <t>Proc.Jurado</t>
  </si>
  <si>
    <t>TOTAL</t>
  </si>
  <si>
    <t>Condenatorias</t>
  </si>
  <si>
    <t>Absolutorias</t>
  </si>
  <si>
    <t>Sobreseimiento Libre</t>
  </si>
  <si>
    <t>Sobreseimiento Provisional</t>
  </si>
  <si>
    <t>Otras</t>
  </si>
  <si>
    <t>Total</t>
  </si>
  <si>
    <t>Juicios sobre Delitos Leves</t>
  </si>
  <si>
    <t>Juicios de Faltas</t>
  </si>
  <si>
    <t>Estimatorios Sentencias Condenatorias</t>
  </si>
  <si>
    <t>Estimatorios Sentencias Absolutorias</t>
  </si>
  <si>
    <t>Desestimatorios Sentencias Condenatorias</t>
  </si>
  <si>
    <t>Desestimatorios Sentencias Absolutorias</t>
  </si>
  <si>
    <t>Por Otras Causas</t>
  </si>
  <si>
    <t>Porcentaje Estimación Recursos contra Sentencias Condenatorias</t>
  </si>
  <si>
    <t>Porcentaje Estimación Recursos contra Sentencias Absolutorias</t>
  </si>
  <si>
    <t>Procedimientos Jurado</t>
  </si>
  <si>
    <t>RECURSOS (APELACIONES DE SENTENCIAS)</t>
  </si>
  <si>
    <t>Juicios por Deliltos Leves</t>
  </si>
  <si>
    <t>PROCESOS PRIMERA INSTANCIA  Total</t>
  </si>
  <si>
    <t>Sentencias Con imposicion Medidas por delitos VG</t>
  </si>
  <si>
    <t>Sentencias Sin imposicion Medidas por delitos VG</t>
  </si>
  <si>
    <t>TOTAL Sentencias Por delitos VG</t>
  </si>
  <si>
    <t>Sentencias previa conformidad por delito VG</t>
  </si>
  <si>
    <t>Español</t>
  </si>
  <si>
    <t>Extranjero</t>
  </si>
  <si>
    <t>CON IMPOSICIÓN DE MEDIDAS</t>
  </si>
  <si>
    <t>Total Menores Enjuiciados</t>
  </si>
  <si>
    <t>SIN IMPOSICION DE  MEDIDAS</t>
  </si>
  <si>
    <t>Registrados</t>
  </si>
  <si>
    <t>Resueltos</t>
  </si>
  <si>
    <t>Pendientes al finalizar</t>
  </si>
  <si>
    <t>Confirmaciones en Apelación P.Delito</t>
  </si>
  <si>
    <t>Revocaciones en Apelación P.Delito</t>
  </si>
  <si>
    <t>Anulaciones en Apelación P.Delito</t>
  </si>
  <si>
    <t>Porcentaje Confirmaciones P.Delitos</t>
  </si>
  <si>
    <t>% condenados entre los  enjuiciados</t>
  </si>
  <si>
    <t>Evolución</t>
  </si>
  <si>
    <t>Víctimas Españolas menores</t>
  </si>
  <si>
    <t>Víctimas Extranjeras menores</t>
  </si>
  <si>
    <t>2º Trimestre 2020</t>
  </si>
  <si>
    <t>2º Trimestre 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</si>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</sst>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4"/>
      <color theme="0"/>
      <name val="Verdana"/>
      <family val="2"/>
    </font>
    <font>
      <b/>
      <sz val="18"/>
      <color theme="4"/>
      <name val="Calibri"/>
      <family val="2"/>
      <scheme val="minor"/>
    </font>
    <font>
      <b/>
      <sz val="10"/>
      <color theme="4"/>
      <name val="Verdana"/>
      <family val="2"/>
    </font>
    <font>
      <b/>
      <sz val="11"/>
      <color theme="4"/>
      <name val="Verdana"/>
      <family val="2"/>
    </font>
    <font>
      <sz val="11"/>
      <color theme="1"/>
      <name val="Verdana"/>
      <family val="2"/>
    </font>
    <font>
      <b/>
      <sz val="11"/>
      <color theme="3"/>
      <name val="Verdana"/>
      <family val="2"/>
    </font>
    <font>
      <b/>
      <sz val="11"/>
      <color rgb="FF4F81BD"/>
      <name val="Verdana"/>
      <family val="2"/>
    </font>
    <font>
      <b/>
      <sz val="16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511703848384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rgb="FFDCE6F1"/>
      </top>
      <bottom style="medium">
        <color rgb="FFDCE6F1"/>
      </bottom>
      <diagonal/>
    </border>
    <border>
      <left/>
      <right/>
      <top/>
      <bottom style="medium">
        <color rgb="FFDCE6F1"/>
      </bottom>
      <diagonal/>
    </border>
    <border>
      <left style="thin">
        <color theme="0"/>
      </left>
      <right/>
      <top/>
      <bottom style="medium">
        <color theme="4" tint="0.79995117038483843"/>
      </bottom>
      <diagonal/>
    </border>
    <border>
      <left/>
      <right style="thin">
        <color theme="0"/>
      </right>
      <top/>
      <bottom style="medium">
        <color theme="4" tint="0.79995117038483843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left" vertical="center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3" fontId="7" fillId="0" borderId="4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>
      <alignment horizontal="center" vertical="center" wrapText="1"/>
    </xf>
    <xf numFmtId="0" fontId="0" fillId="4" borderId="0" xfId="0" applyFill="1"/>
    <xf numFmtId="3" fontId="7" fillId="0" borderId="7" xfId="0" applyNumberFormat="1" applyFont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64" fontId="0" fillId="0" borderId="0" xfId="0" applyNumberFormat="1"/>
    <xf numFmtId="10" fontId="0" fillId="0" borderId="0" xfId="0" applyNumberFormat="1"/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Fill="1"/>
    <xf numFmtId="0" fontId="0" fillId="6" borderId="0" xfId="0" applyFill="1"/>
    <xf numFmtId="0" fontId="4" fillId="0" borderId="1" xfId="1" applyFont="1" applyBorder="1" applyAlignment="1">
      <alignment horizontal="left" vertical="center" indent="6"/>
    </xf>
    <xf numFmtId="0" fontId="4" fillId="0" borderId="2" xfId="1" applyFont="1" applyBorder="1" applyAlignment="1">
      <alignment horizontal="left" vertical="center" indent="6"/>
    </xf>
    <xf numFmtId="0" fontId="4" fillId="0" borderId="3" xfId="1" applyFont="1" applyBorder="1" applyAlignment="1">
      <alignment horizontal="left" vertical="center" indent="6"/>
    </xf>
    <xf numFmtId="0" fontId="3" fillId="2" borderId="0" xfId="1" applyFont="1" applyFill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104774</xdr:rowOff>
    </xdr:from>
    <xdr:to>
      <xdr:col>18</xdr:col>
      <xdr:colOff>723900</xdr:colOff>
      <xdr:row>7</xdr:row>
      <xdr:rowOff>57149</xdr:rowOff>
    </xdr:to>
    <xdr:sp macro="" textlink="">
      <xdr:nvSpPr>
        <xdr:cNvPr id="2" name="1 Rectángulo redondeado"/>
        <xdr:cNvSpPr/>
      </xdr:nvSpPr>
      <xdr:spPr>
        <a:xfrm>
          <a:off x="771525" y="104774"/>
          <a:ext cx="13668375" cy="13430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informe sobre violencia de género</a:t>
          </a:r>
          <a:endParaRPr lang="es-ES" sz="1100" b="1" i="0" u="none" strike="noStrike" cap="non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endParaRPr lang="es-ES" sz="1100" b="1" i="0" u="none" strike="noStrike" cap="non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por T.S.J.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161924</xdr:rowOff>
    </xdr:from>
    <xdr:to>
      <xdr:col>2</xdr:col>
      <xdr:colOff>243514</xdr:colOff>
      <xdr:row>7</xdr:row>
      <xdr:rowOff>19050</xdr:rowOff>
    </xdr:to>
    <xdr:pic>
      <xdr:nvPicPr>
        <xdr:cNvPr id="3" name="2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57250" y="161924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  <a:extLst/>
      </xdr:spPr>
    </xdr:pic>
    <xdr:clientData/>
  </xdr:twoCellAnchor>
  <xdr:twoCellAnchor editAs="oneCell">
    <xdr:from>
      <xdr:col>20</xdr:col>
      <xdr:colOff>590550</xdr:colOff>
      <xdr:row>0</xdr:row>
      <xdr:rowOff>171450</xdr:rowOff>
    </xdr:from>
    <xdr:to>
      <xdr:col>22</xdr:col>
      <xdr:colOff>38100</xdr:colOff>
      <xdr:row>5</xdr:row>
      <xdr:rowOff>152400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30550" y="171450"/>
          <a:ext cx="781050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Cataluña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28575</xdr:rowOff>
    </xdr:from>
    <xdr:to>
      <xdr:col>10</xdr:col>
      <xdr:colOff>237748</xdr:colOff>
      <xdr:row>30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60483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57150</xdr:colOff>
      <xdr:row>38</xdr:row>
      <xdr:rowOff>9525</xdr:rowOff>
    </xdr:from>
    <xdr:to>
      <xdr:col>10</xdr:col>
      <xdr:colOff>266325</xdr:colOff>
      <xdr:row>39</xdr:row>
      <xdr:rowOff>142800</xdr:rowOff>
    </xdr:to>
    <xdr:sp macro="" textlink="">
      <xdr:nvSpPr>
        <xdr:cNvPr id="7" name="6 Rectángulo redondeado"/>
        <xdr:cNvSpPr/>
      </xdr:nvSpPr>
      <xdr:spPr>
        <a:xfrm>
          <a:off x="895350" y="86963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9524</xdr:colOff>
      <xdr:row>52</xdr:row>
      <xdr:rowOff>19050</xdr:rowOff>
    </xdr:from>
    <xdr:to>
      <xdr:col>10</xdr:col>
      <xdr:colOff>218699</xdr:colOff>
      <xdr:row>53</xdr:row>
      <xdr:rowOff>152400</xdr:rowOff>
    </xdr:to>
    <xdr:sp macro="" textlink="">
      <xdr:nvSpPr>
        <xdr:cNvPr id="8" name="7 Rectángulo redondeado"/>
        <xdr:cNvSpPr/>
      </xdr:nvSpPr>
      <xdr:spPr>
        <a:xfrm>
          <a:off x="847724" y="12039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85725</xdr:rowOff>
    </xdr:from>
    <xdr:to>
      <xdr:col>10</xdr:col>
      <xdr:colOff>209175</xdr:colOff>
      <xdr:row>66</xdr:row>
      <xdr:rowOff>57150</xdr:rowOff>
    </xdr:to>
    <xdr:sp macro="" textlink="">
      <xdr:nvSpPr>
        <xdr:cNvPr id="9" name="8 Rectángulo redondeado"/>
        <xdr:cNvSpPr/>
      </xdr:nvSpPr>
      <xdr:spPr>
        <a:xfrm>
          <a:off x="838200" y="14973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9525</xdr:colOff>
      <xdr:row>93</xdr:row>
      <xdr:rowOff>123825</xdr:rowOff>
    </xdr:from>
    <xdr:to>
      <xdr:col>10</xdr:col>
      <xdr:colOff>218700</xdr:colOff>
      <xdr:row>95</xdr:row>
      <xdr:rowOff>95250</xdr:rowOff>
    </xdr:to>
    <xdr:sp macro="" textlink="">
      <xdr:nvSpPr>
        <xdr:cNvPr id="12" name="11 Rectángulo redondeado"/>
        <xdr:cNvSpPr/>
      </xdr:nvSpPr>
      <xdr:spPr>
        <a:xfrm>
          <a:off x="847725" y="219932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38100</xdr:colOff>
      <xdr:row>106</xdr:row>
      <xdr:rowOff>76200</xdr:rowOff>
    </xdr:from>
    <xdr:to>
      <xdr:col>10</xdr:col>
      <xdr:colOff>247275</xdr:colOff>
      <xdr:row>108</xdr:row>
      <xdr:rowOff>47625</xdr:rowOff>
    </xdr:to>
    <xdr:sp macro="" textlink="">
      <xdr:nvSpPr>
        <xdr:cNvPr id="13" name="12 Rectángulo redondeado"/>
        <xdr:cNvSpPr/>
      </xdr:nvSpPr>
      <xdr:spPr>
        <a:xfrm>
          <a:off x="876300" y="2494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800100</xdr:colOff>
      <xdr:row>136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00100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28575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6652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0</xdr:col>
      <xdr:colOff>800100</xdr:colOff>
      <xdr:row>171</xdr:row>
      <xdr:rowOff>133350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00100" y="393096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47625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423481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0</xdr:col>
      <xdr:colOff>819150</xdr:colOff>
      <xdr:row>201</xdr:row>
      <xdr:rowOff>38100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19150" y="45281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819150</xdr:colOff>
      <xdr:row>215</xdr:row>
      <xdr:rowOff>19050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19150" y="48501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9525</xdr:colOff>
      <xdr:row>151</xdr:row>
      <xdr:rowOff>76200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47725" y="346995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Com. Valenciana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0</xdr:col>
      <xdr:colOff>838198</xdr:colOff>
      <xdr:row>26</xdr:row>
      <xdr:rowOff>38100</xdr:rowOff>
    </xdr:from>
    <xdr:to>
      <xdr:col>10</xdr:col>
      <xdr:colOff>209173</xdr:colOff>
      <xdr:row>30</xdr:row>
      <xdr:rowOff>47625</xdr:rowOff>
    </xdr:to>
    <xdr:sp macro="" textlink="">
      <xdr:nvSpPr>
        <xdr:cNvPr id="6" name="5 Rectángulo redondeado"/>
        <xdr:cNvSpPr/>
      </xdr:nvSpPr>
      <xdr:spPr>
        <a:xfrm>
          <a:off x="838198" y="60579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809625</xdr:colOff>
      <xdr:row>37</xdr:row>
      <xdr:rowOff>152400</xdr:rowOff>
    </xdr:from>
    <xdr:to>
      <xdr:col>10</xdr:col>
      <xdr:colOff>180600</xdr:colOff>
      <xdr:row>39</xdr:row>
      <xdr:rowOff>123750</xdr:rowOff>
    </xdr:to>
    <xdr:sp macro="" textlink="">
      <xdr:nvSpPr>
        <xdr:cNvPr id="7" name="6 Rectángulo redondeado"/>
        <xdr:cNvSpPr/>
      </xdr:nvSpPr>
      <xdr:spPr>
        <a:xfrm>
          <a:off x="809625" y="86772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52</xdr:row>
      <xdr:rowOff>19050</xdr:rowOff>
    </xdr:from>
    <xdr:to>
      <xdr:col>10</xdr:col>
      <xdr:colOff>199649</xdr:colOff>
      <xdr:row>53</xdr:row>
      <xdr:rowOff>152400</xdr:rowOff>
    </xdr:to>
    <xdr:sp macro="" textlink="">
      <xdr:nvSpPr>
        <xdr:cNvPr id="8" name="7 Rectángulo redondeado"/>
        <xdr:cNvSpPr/>
      </xdr:nvSpPr>
      <xdr:spPr>
        <a:xfrm>
          <a:off x="828674" y="12039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64</xdr:row>
      <xdr:rowOff>0</xdr:rowOff>
    </xdr:from>
    <xdr:to>
      <xdr:col>10</xdr:col>
      <xdr:colOff>228225</xdr:colOff>
      <xdr:row>65</xdr:row>
      <xdr:rowOff>133350</xdr:rowOff>
    </xdr:to>
    <xdr:sp macro="" textlink="">
      <xdr:nvSpPr>
        <xdr:cNvPr id="9" name="8 Rectángulo redondeado"/>
        <xdr:cNvSpPr/>
      </xdr:nvSpPr>
      <xdr:spPr>
        <a:xfrm>
          <a:off x="857250" y="14887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28575</xdr:colOff>
      <xdr:row>94</xdr:row>
      <xdr:rowOff>28575</xdr:rowOff>
    </xdr:from>
    <xdr:to>
      <xdr:col>10</xdr:col>
      <xdr:colOff>237750</xdr:colOff>
      <xdr:row>96</xdr:row>
      <xdr:rowOff>0</xdr:rowOff>
    </xdr:to>
    <xdr:sp macro="" textlink="">
      <xdr:nvSpPr>
        <xdr:cNvPr id="12" name="11 Rectángulo redondeado"/>
        <xdr:cNvSpPr/>
      </xdr:nvSpPr>
      <xdr:spPr>
        <a:xfrm>
          <a:off x="866775" y="22059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106</xdr:row>
      <xdr:rowOff>9525</xdr:rowOff>
    </xdr:from>
    <xdr:to>
      <xdr:col>10</xdr:col>
      <xdr:colOff>199650</xdr:colOff>
      <xdr:row>107</xdr:row>
      <xdr:rowOff>142875</xdr:rowOff>
    </xdr:to>
    <xdr:sp macro="" textlink="">
      <xdr:nvSpPr>
        <xdr:cNvPr id="13" name="12 Rectángulo redondeado"/>
        <xdr:cNvSpPr/>
      </xdr:nvSpPr>
      <xdr:spPr>
        <a:xfrm>
          <a:off x="828675" y="24879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809625</xdr:colOff>
      <xdr:row>136</xdr:row>
      <xdr:rowOff>28575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09625" y="30832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161</xdr:row>
      <xdr:rowOff>9525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57250" y="36633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9525</xdr:colOff>
      <xdr:row>172</xdr:row>
      <xdr:rowOff>38100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47725" y="39462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0</xdr:col>
      <xdr:colOff>819150</xdr:colOff>
      <xdr:row>186</xdr:row>
      <xdr:rowOff>57150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19150" y="423576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19050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5262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809625</xdr:colOff>
      <xdr:row>214</xdr:row>
      <xdr:rowOff>152400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09625" y="484536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19050</xdr:colOff>
      <xdr:row>150</xdr:row>
      <xdr:rowOff>152400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57250" y="345948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95250</xdr:rowOff>
    </xdr:from>
    <xdr:to>
      <xdr:col>10</xdr:col>
      <xdr:colOff>237748</xdr:colOff>
      <xdr:row>30</xdr:row>
      <xdr:rowOff>104775</xdr:rowOff>
    </xdr:to>
    <xdr:sp macro="" textlink="">
      <xdr:nvSpPr>
        <xdr:cNvPr id="6" name="5 Rectángulo redondeado"/>
        <xdr:cNvSpPr/>
      </xdr:nvSpPr>
      <xdr:spPr>
        <a:xfrm>
          <a:off x="866773" y="611505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38</xdr:row>
      <xdr:rowOff>47625</xdr:rowOff>
    </xdr:from>
    <xdr:to>
      <xdr:col>10</xdr:col>
      <xdr:colOff>228225</xdr:colOff>
      <xdr:row>40</xdr:row>
      <xdr:rowOff>18975</xdr:rowOff>
    </xdr:to>
    <xdr:sp macro="" textlink="">
      <xdr:nvSpPr>
        <xdr:cNvPr id="7" name="6 Rectángulo redondeado"/>
        <xdr:cNvSpPr/>
      </xdr:nvSpPr>
      <xdr:spPr>
        <a:xfrm>
          <a:off x="857250" y="87344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52</xdr:row>
      <xdr:rowOff>28575</xdr:rowOff>
    </xdr:from>
    <xdr:to>
      <xdr:col>10</xdr:col>
      <xdr:colOff>199649</xdr:colOff>
      <xdr:row>54</xdr:row>
      <xdr:rowOff>0</xdr:rowOff>
    </xdr:to>
    <xdr:sp macro="" textlink="">
      <xdr:nvSpPr>
        <xdr:cNvPr id="8" name="7 Rectángulo redondeado"/>
        <xdr:cNvSpPr/>
      </xdr:nvSpPr>
      <xdr:spPr>
        <a:xfrm>
          <a:off x="828674" y="12049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64</xdr:row>
      <xdr:rowOff>76200</xdr:rowOff>
    </xdr:from>
    <xdr:to>
      <xdr:col>10</xdr:col>
      <xdr:colOff>256800</xdr:colOff>
      <xdr:row>66</xdr:row>
      <xdr:rowOff>47625</xdr:rowOff>
    </xdr:to>
    <xdr:sp macro="" textlink="">
      <xdr:nvSpPr>
        <xdr:cNvPr id="9" name="8 Rectángulo redondeado"/>
        <xdr:cNvSpPr/>
      </xdr:nvSpPr>
      <xdr:spPr>
        <a:xfrm>
          <a:off x="885825" y="149637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28575</xdr:colOff>
      <xdr:row>94</xdr:row>
      <xdr:rowOff>19050</xdr:rowOff>
    </xdr:from>
    <xdr:to>
      <xdr:col>10</xdr:col>
      <xdr:colOff>237750</xdr:colOff>
      <xdr:row>95</xdr:row>
      <xdr:rowOff>152400</xdr:rowOff>
    </xdr:to>
    <xdr:sp macro="" textlink="">
      <xdr:nvSpPr>
        <xdr:cNvPr id="12" name="11 Rectángulo redondeado"/>
        <xdr:cNvSpPr/>
      </xdr:nvSpPr>
      <xdr:spPr>
        <a:xfrm>
          <a:off x="866775" y="22050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9525</xdr:colOff>
      <xdr:row>105</xdr:row>
      <xdr:rowOff>152400</xdr:rowOff>
    </xdr:from>
    <xdr:to>
      <xdr:col>10</xdr:col>
      <xdr:colOff>218700</xdr:colOff>
      <xdr:row>107</xdr:row>
      <xdr:rowOff>123825</xdr:rowOff>
    </xdr:to>
    <xdr:sp macro="" textlink="">
      <xdr:nvSpPr>
        <xdr:cNvPr id="13" name="12 Rectángulo redondeado"/>
        <xdr:cNvSpPr/>
      </xdr:nvSpPr>
      <xdr:spPr>
        <a:xfrm>
          <a:off x="847725" y="24860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136</xdr:row>
      <xdr:rowOff>19050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47725" y="30822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161</xdr:row>
      <xdr:rowOff>38100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47725" y="366617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57150</xdr:colOff>
      <xdr:row>172</xdr:row>
      <xdr:rowOff>47625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95350" y="39471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57150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423576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19050</xdr:colOff>
      <xdr:row>201</xdr:row>
      <xdr:rowOff>47625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57250" y="45291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828675</xdr:colOff>
      <xdr:row>215</xdr:row>
      <xdr:rowOff>47625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28675" y="48529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28575</xdr:colOff>
      <xdr:row>150</xdr:row>
      <xdr:rowOff>142875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66775" y="345852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4" name="23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Extremadura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19048</xdr:colOff>
      <xdr:row>26</xdr:row>
      <xdr:rowOff>19050</xdr:rowOff>
    </xdr:from>
    <xdr:to>
      <xdr:col>10</xdr:col>
      <xdr:colOff>228223</xdr:colOff>
      <xdr:row>30</xdr:row>
      <xdr:rowOff>28575</xdr:rowOff>
    </xdr:to>
    <xdr:sp macro="" textlink="">
      <xdr:nvSpPr>
        <xdr:cNvPr id="5" name="4 Rectángulo redondeado"/>
        <xdr:cNvSpPr/>
      </xdr:nvSpPr>
      <xdr:spPr>
        <a:xfrm>
          <a:off x="857248" y="603885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9525</xdr:rowOff>
    </xdr:from>
    <xdr:to>
      <xdr:col>10</xdr:col>
      <xdr:colOff>209175</xdr:colOff>
      <xdr:row>39</xdr:row>
      <xdr:rowOff>142800</xdr:rowOff>
    </xdr:to>
    <xdr:sp macro="" textlink="">
      <xdr:nvSpPr>
        <xdr:cNvPr id="6" name="5 Rectángulo redondeado"/>
        <xdr:cNvSpPr/>
      </xdr:nvSpPr>
      <xdr:spPr>
        <a:xfrm>
          <a:off x="838200" y="86963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19049</xdr:colOff>
      <xdr:row>52</xdr:row>
      <xdr:rowOff>0</xdr:rowOff>
    </xdr:from>
    <xdr:to>
      <xdr:col>10</xdr:col>
      <xdr:colOff>228224</xdr:colOff>
      <xdr:row>53</xdr:row>
      <xdr:rowOff>133350</xdr:rowOff>
    </xdr:to>
    <xdr:sp macro="" textlink="">
      <xdr:nvSpPr>
        <xdr:cNvPr id="7" name="6 Rectángulo redondeado"/>
        <xdr:cNvSpPr/>
      </xdr:nvSpPr>
      <xdr:spPr>
        <a:xfrm>
          <a:off x="857249" y="12020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38100</xdr:colOff>
      <xdr:row>63</xdr:row>
      <xdr:rowOff>133350</xdr:rowOff>
    </xdr:from>
    <xdr:to>
      <xdr:col>10</xdr:col>
      <xdr:colOff>247275</xdr:colOff>
      <xdr:row>65</xdr:row>
      <xdr:rowOff>76200</xdr:rowOff>
    </xdr:to>
    <xdr:sp macro="" textlink="">
      <xdr:nvSpPr>
        <xdr:cNvPr id="8" name="7 Rectángulo redondeado"/>
        <xdr:cNvSpPr/>
      </xdr:nvSpPr>
      <xdr:spPr>
        <a:xfrm>
          <a:off x="876300" y="14830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819150</xdr:colOff>
      <xdr:row>94</xdr:row>
      <xdr:rowOff>19050</xdr:rowOff>
    </xdr:from>
    <xdr:to>
      <xdr:col>10</xdr:col>
      <xdr:colOff>190125</xdr:colOff>
      <xdr:row>95</xdr:row>
      <xdr:rowOff>152400</xdr:rowOff>
    </xdr:to>
    <xdr:sp macro="" textlink="">
      <xdr:nvSpPr>
        <xdr:cNvPr id="11" name="10 Rectángulo redondeado"/>
        <xdr:cNvSpPr/>
      </xdr:nvSpPr>
      <xdr:spPr>
        <a:xfrm>
          <a:off x="819150" y="22050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106</xdr:row>
      <xdr:rowOff>66675</xdr:rowOff>
    </xdr:from>
    <xdr:to>
      <xdr:col>10</xdr:col>
      <xdr:colOff>256800</xdr:colOff>
      <xdr:row>108</xdr:row>
      <xdr:rowOff>38100</xdr:rowOff>
    </xdr:to>
    <xdr:sp macro="" textlink="">
      <xdr:nvSpPr>
        <xdr:cNvPr id="12" name="11 Rectángulo redondeado"/>
        <xdr:cNvSpPr/>
      </xdr:nvSpPr>
      <xdr:spPr>
        <a:xfrm>
          <a:off x="885825" y="24936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136</xdr:row>
      <xdr:rowOff>9525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161</xdr:row>
      <xdr:rowOff>47625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57250" y="36671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9525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94335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185</xdr:row>
      <xdr:rowOff>133350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38200" y="42271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9525</xdr:colOff>
      <xdr:row>201</xdr:row>
      <xdr:rowOff>66675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47725" y="45310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828675</xdr:colOff>
      <xdr:row>215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28675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9525</xdr:colOff>
      <xdr:row>150</xdr:row>
      <xdr:rowOff>142875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47725" y="345852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Galicia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85723</xdr:colOff>
      <xdr:row>26</xdr:row>
      <xdr:rowOff>0</xdr:rowOff>
    </xdr:from>
    <xdr:to>
      <xdr:col>10</xdr:col>
      <xdr:colOff>294898</xdr:colOff>
      <xdr:row>30</xdr:row>
      <xdr:rowOff>9525</xdr:rowOff>
    </xdr:to>
    <xdr:sp macro="" textlink="">
      <xdr:nvSpPr>
        <xdr:cNvPr id="5" name="4 Rectángulo redondeado"/>
        <xdr:cNvSpPr/>
      </xdr:nvSpPr>
      <xdr:spPr>
        <a:xfrm>
          <a:off x="923923" y="60198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66675</xdr:rowOff>
    </xdr:from>
    <xdr:to>
      <xdr:col>10</xdr:col>
      <xdr:colOff>209175</xdr:colOff>
      <xdr:row>40</xdr:row>
      <xdr:rowOff>38025</xdr:rowOff>
    </xdr:to>
    <xdr:sp macro="" textlink="">
      <xdr:nvSpPr>
        <xdr:cNvPr id="6" name="5 Rectángulo redondeado"/>
        <xdr:cNvSpPr/>
      </xdr:nvSpPr>
      <xdr:spPr>
        <a:xfrm>
          <a:off x="838200" y="87534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57149</xdr:colOff>
      <xdr:row>52</xdr:row>
      <xdr:rowOff>9525</xdr:rowOff>
    </xdr:from>
    <xdr:to>
      <xdr:col>10</xdr:col>
      <xdr:colOff>266324</xdr:colOff>
      <xdr:row>53</xdr:row>
      <xdr:rowOff>142875</xdr:rowOff>
    </xdr:to>
    <xdr:sp macro="" textlink="">
      <xdr:nvSpPr>
        <xdr:cNvPr id="7" name="6 Rectángulo redondeado"/>
        <xdr:cNvSpPr/>
      </xdr:nvSpPr>
      <xdr:spPr>
        <a:xfrm>
          <a:off x="895349" y="12030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28575</xdr:colOff>
      <xdr:row>63</xdr:row>
      <xdr:rowOff>114300</xdr:rowOff>
    </xdr:from>
    <xdr:to>
      <xdr:col>10</xdr:col>
      <xdr:colOff>237750</xdr:colOff>
      <xdr:row>65</xdr:row>
      <xdr:rowOff>57150</xdr:rowOff>
    </xdr:to>
    <xdr:sp macro="" textlink="">
      <xdr:nvSpPr>
        <xdr:cNvPr id="8" name="7 Rectángulo redondeado"/>
        <xdr:cNvSpPr/>
      </xdr:nvSpPr>
      <xdr:spPr>
        <a:xfrm>
          <a:off x="866775" y="14811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19050</xdr:colOff>
      <xdr:row>94</xdr:row>
      <xdr:rowOff>57150</xdr:rowOff>
    </xdr:from>
    <xdr:to>
      <xdr:col>10</xdr:col>
      <xdr:colOff>228225</xdr:colOff>
      <xdr:row>96</xdr:row>
      <xdr:rowOff>28575</xdr:rowOff>
    </xdr:to>
    <xdr:sp macro="" textlink="">
      <xdr:nvSpPr>
        <xdr:cNvPr id="11" name="10 Rectángulo redondeado"/>
        <xdr:cNvSpPr/>
      </xdr:nvSpPr>
      <xdr:spPr>
        <a:xfrm>
          <a:off x="857250" y="22088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38100</xdr:colOff>
      <xdr:row>106</xdr:row>
      <xdr:rowOff>28575</xdr:rowOff>
    </xdr:from>
    <xdr:to>
      <xdr:col>10</xdr:col>
      <xdr:colOff>247275</xdr:colOff>
      <xdr:row>108</xdr:row>
      <xdr:rowOff>0</xdr:rowOff>
    </xdr:to>
    <xdr:sp macro="" textlink="">
      <xdr:nvSpPr>
        <xdr:cNvPr id="12" name="11 Rectángulo redondeado"/>
        <xdr:cNvSpPr/>
      </xdr:nvSpPr>
      <xdr:spPr>
        <a:xfrm>
          <a:off x="876300" y="248983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136</xdr:row>
      <xdr:rowOff>57150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19150" y="3086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28575</xdr:colOff>
      <xdr:row>160</xdr:row>
      <xdr:rowOff>152400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66775" y="36595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19050</xdr:colOff>
      <xdr:row>171</xdr:row>
      <xdr:rowOff>228600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57250" y="39404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0</xdr:col>
      <xdr:colOff>819150</xdr:colOff>
      <xdr:row>186</xdr:row>
      <xdr:rowOff>38100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19150" y="423386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38100</xdr:colOff>
      <xdr:row>200</xdr:row>
      <xdr:rowOff>152400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76300" y="452151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47625</xdr:colOff>
      <xdr:row>215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85825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38100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38200" y="346614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Madrid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9523</xdr:colOff>
      <xdr:row>26</xdr:row>
      <xdr:rowOff>66675</xdr:rowOff>
    </xdr:from>
    <xdr:to>
      <xdr:col>10</xdr:col>
      <xdr:colOff>218698</xdr:colOff>
      <xdr:row>30</xdr:row>
      <xdr:rowOff>76200</xdr:rowOff>
    </xdr:to>
    <xdr:sp macro="" textlink="">
      <xdr:nvSpPr>
        <xdr:cNvPr id="5" name="4 Rectángulo redondeado"/>
        <xdr:cNvSpPr/>
      </xdr:nvSpPr>
      <xdr:spPr>
        <a:xfrm>
          <a:off x="847723" y="60864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38</xdr:row>
      <xdr:rowOff>19050</xdr:rowOff>
    </xdr:from>
    <xdr:to>
      <xdr:col>10</xdr:col>
      <xdr:colOff>237750</xdr:colOff>
      <xdr:row>39</xdr:row>
      <xdr:rowOff>152325</xdr:rowOff>
    </xdr:to>
    <xdr:sp macro="" textlink="">
      <xdr:nvSpPr>
        <xdr:cNvPr id="6" name="5 Rectángulo redondeado"/>
        <xdr:cNvSpPr/>
      </xdr:nvSpPr>
      <xdr:spPr>
        <a:xfrm>
          <a:off x="866775" y="870585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51</xdr:row>
      <xdr:rowOff>142875</xdr:rowOff>
    </xdr:from>
    <xdr:to>
      <xdr:col>10</xdr:col>
      <xdr:colOff>199649</xdr:colOff>
      <xdr:row>53</xdr:row>
      <xdr:rowOff>114300</xdr:rowOff>
    </xdr:to>
    <xdr:sp macro="" textlink="">
      <xdr:nvSpPr>
        <xdr:cNvPr id="7" name="6 Rectángulo redondeado"/>
        <xdr:cNvSpPr/>
      </xdr:nvSpPr>
      <xdr:spPr>
        <a:xfrm>
          <a:off x="828674" y="120015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819150</xdr:colOff>
      <xdr:row>64</xdr:row>
      <xdr:rowOff>85725</xdr:rowOff>
    </xdr:from>
    <xdr:to>
      <xdr:col>10</xdr:col>
      <xdr:colOff>190125</xdr:colOff>
      <xdr:row>66</xdr:row>
      <xdr:rowOff>57150</xdr:rowOff>
    </xdr:to>
    <xdr:sp macro="" textlink="">
      <xdr:nvSpPr>
        <xdr:cNvPr id="8" name="7 Rectángulo redondeado"/>
        <xdr:cNvSpPr/>
      </xdr:nvSpPr>
      <xdr:spPr>
        <a:xfrm>
          <a:off x="819150" y="14973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47625</xdr:rowOff>
    </xdr:from>
    <xdr:to>
      <xdr:col>10</xdr:col>
      <xdr:colOff>209175</xdr:colOff>
      <xdr:row>96</xdr:row>
      <xdr:rowOff>19050</xdr:rowOff>
    </xdr:to>
    <xdr:sp macro="" textlink="">
      <xdr:nvSpPr>
        <xdr:cNvPr id="11" name="10 Rectángulo redondeado"/>
        <xdr:cNvSpPr/>
      </xdr:nvSpPr>
      <xdr:spPr>
        <a:xfrm>
          <a:off x="838200" y="220789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819150</xdr:colOff>
      <xdr:row>106</xdr:row>
      <xdr:rowOff>66675</xdr:rowOff>
    </xdr:from>
    <xdr:to>
      <xdr:col>10</xdr:col>
      <xdr:colOff>190125</xdr:colOff>
      <xdr:row>108</xdr:row>
      <xdr:rowOff>38100</xdr:rowOff>
    </xdr:to>
    <xdr:sp macro="" textlink="">
      <xdr:nvSpPr>
        <xdr:cNvPr id="12" name="11 Rectángulo redondeado"/>
        <xdr:cNvSpPr/>
      </xdr:nvSpPr>
      <xdr:spPr>
        <a:xfrm>
          <a:off x="819150" y="24936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136</xdr:row>
      <xdr:rowOff>9525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47725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161</xdr:row>
      <xdr:rowOff>28575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76300" y="36652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19050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944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85725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38200" y="423862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123825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38200" y="45186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</a:t>
          </a:r>
        </a:p>
      </xdr:txBody>
    </xdr:sp>
    <xdr:clientData/>
  </xdr:oneCellAnchor>
  <xdr:oneCellAnchor>
    <xdr:from>
      <xdr:col>1</xdr:col>
      <xdr:colOff>9525</xdr:colOff>
      <xdr:row>214</xdr:row>
      <xdr:rowOff>104775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47725" y="48406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819150</xdr:colOff>
      <xdr:row>151</xdr:row>
      <xdr:rowOff>38100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19150" y="346614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Murcia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85725</xdr:rowOff>
    </xdr:from>
    <xdr:to>
      <xdr:col>10</xdr:col>
      <xdr:colOff>237748</xdr:colOff>
      <xdr:row>30</xdr:row>
      <xdr:rowOff>95250</xdr:rowOff>
    </xdr:to>
    <xdr:sp macro="" textlink="">
      <xdr:nvSpPr>
        <xdr:cNvPr id="5" name="4 Rectángulo redondeado"/>
        <xdr:cNvSpPr/>
      </xdr:nvSpPr>
      <xdr:spPr>
        <a:xfrm>
          <a:off x="866773" y="61055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819150</xdr:colOff>
      <xdr:row>38</xdr:row>
      <xdr:rowOff>19050</xdr:rowOff>
    </xdr:from>
    <xdr:to>
      <xdr:col>10</xdr:col>
      <xdr:colOff>190125</xdr:colOff>
      <xdr:row>39</xdr:row>
      <xdr:rowOff>152325</xdr:rowOff>
    </xdr:to>
    <xdr:sp macro="" textlink="">
      <xdr:nvSpPr>
        <xdr:cNvPr id="6" name="5 Rectángulo redondeado"/>
        <xdr:cNvSpPr/>
      </xdr:nvSpPr>
      <xdr:spPr>
        <a:xfrm>
          <a:off x="819150" y="870585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38099</xdr:colOff>
      <xdr:row>52</xdr:row>
      <xdr:rowOff>28575</xdr:rowOff>
    </xdr:from>
    <xdr:to>
      <xdr:col>10</xdr:col>
      <xdr:colOff>247274</xdr:colOff>
      <xdr:row>54</xdr:row>
      <xdr:rowOff>0</xdr:rowOff>
    </xdr:to>
    <xdr:sp macro="" textlink="">
      <xdr:nvSpPr>
        <xdr:cNvPr id="7" name="6 Rectángulo redondeado"/>
        <xdr:cNvSpPr/>
      </xdr:nvSpPr>
      <xdr:spPr>
        <a:xfrm>
          <a:off x="876299" y="12049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19050</xdr:rowOff>
    </xdr:from>
    <xdr:to>
      <xdr:col>10</xdr:col>
      <xdr:colOff>209175</xdr:colOff>
      <xdr:row>65</xdr:row>
      <xdr:rowOff>152400</xdr:rowOff>
    </xdr:to>
    <xdr:sp macro="" textlink="">
      <xdr:nvSpPr>
        <xdr:cNvPr id="8" name="7 Rectángulo redondeado"/>
        <xdr:cNvSpPr/>
      </xdr:nvSpPr>
      <xdr:spPr>
        <a:xfrm>
          <a:off x="838200" y="14906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828675</xdr:colOff>
      <xdr:row>94</xdr:row>
      <xdr:rowOff>9525</xdr:rowOff>
    </xdr:from>
    <xdr:to>
      <xdr:col>10</xdr:col>
      <xdr:colOff>199650</xdr:colOff>
      <xdr:row>95</xdr:row>
      <xdr:rowOff>142875</xdr:rowOff>
    </xdr:to>
    <xdr:sp macro="" textlink="">
      <xdr:nvSpPr>
        <xdr:cNvPr id="11" name="10 Rectángulo redondeado"/>
        <xdr:cNvSpPr/>
      </xdr:nvSpPr>
      <xdr:spPr>
        <a:xfrm>
          <a:off x="828675" y="22040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106</xdr:row>
      <xdr:rowOff>19050</xdr:rowOff>
    </xdr:from>
    <xdr:to>
      <xdr:col>10</xdr:col>
      <xdr:colOff>256800</xdr:colOff>
      <xdr:row>107</xdr:row>
      <xdr:rowOff>152400</xdr:rowOff>
    </xdr:to>
    <xdr:sp macro="" textlink="">
      <xdr:nvSpPr>
        <xdr:cNvPr id="12" name="11 Rectángulo redondeado"/>
        <xdr:cNvSpPr/>
      </xdr:nvSpPr>
      <xdr:spPr>
        <a:xfrm>
          <a:off x="885825" y="24888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47625</xdr:colOff>
      <xdr:row>136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85825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161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76300" y="36623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19050</xdr:colOff>
      <xdr:row>172</xdr:row>
      <xdr:rowOff>19050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57250" y="3944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57150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38200" y="423576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28575</xdr:colOff>
      <xdr:row>201</xdr:row>
      <xdr:rowOff>9525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66775" y="45253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28575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8510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38200" y="346233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Foral de Navarra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47625</xdr:rowOff>
    </xdr:from>
    <xdr:to>
      <xdr:col>10</xdr:col>
      <xdr:colOff>237748</xdr:colOff>
      <xdr:row>30</xdr:row>
      <xdr:rowOff>57150</xdr:rowOff>
    </xdr:to>
    <xdr:sp macro="" textlink="">
      <xdr:nvSpPr>
        <xdr:cNvPr id="5" name="4 Rectángulo redondeado"/>
        <xdr:cNvSpPr/>
      </xdr:nvSpPr>
      <xdr:spPr>
        <a:xfrm>
          <a:off x="866773" y="60674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47625</xdr:rowOff>
    </xdr:from>
    <xdr:to>
      <xdr:col>10</xdr:col>
      <xdr:colOff>209175</xdr:colOff>
      <xdr:row>40</xdr:row>
      <xdr:rowOff>18975</xdr:rowOff>
    </xdr:to>
    <xdr:sp macro="" textlink="">
      <xdr:nvSpPr>
        <xdr:cNvPr id="6" name="5 Rectángulo redondeado"/>
        <xdr:cNvSpPr/>
      </xdr:nvSpPr>
      <xdr:spPr>
        <a:xfrm>
          <a:off x="838200" y="87344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52</xdr:row>
      <xdr:rowOff>9525</xdr:rowOff>
    </xdr:from>
    <xdr:to>
      <xdr:col>10</xdr:col>
      <xdr:colOff>199649</xdr:colOff>
      <xdr:row>53</xdr:row>
      <xdr:rowOff>142875</xdr:rowOff>
    </xdr:to>
    <xdr:sp macro="" textlink="">
      <xdr:nvSpPr>
        <xdr:cNvPr id="7" name="6 Rectángulo redondeado"/>
        <xdr:cNvSpPr/>
      </xdr:nvSpPr>
      <xdr:spPr>
        <a:xfrm>
          <a:off x="828674" y="12030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64</xdr:row>
      <xdr:rowOff>19050</xdr:rowOff>
    </xdr:from>
    <xdr:to>
      <xdr:col>10</xdr:col>
      <xdr:colOff>228225</xdr:colOff>
      <xdr:row>65</xdr:row>
      <xdr:rowOff>152400</xdr:rowOff>
    </xdr:to>
    <xdr:sp macro="" textlink="">
      <xdr:nvSpPr>
        <xdr:cNvPr id="8" name="7 Rectángulo redondeado"/>
        <xdr:cNvSpPr/>
      </xdr:nvSpPr>
      <xdr:spPr>
        <a:xfrm>
          <a:off x="857250" y="14906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28575</xdr:rowOff>
    </xdr:from>
    <xdr:to>
      <xdr:col>10</xdr:col>
      <xdr:colOff>209175</xdr:colOff>
      <xdr:row>96</xdr:row>
      <xdr:rowOff>0</xdr:rowOff>
    </xdr:to>
    <xdr:sp macro="" textlink="">
      <xdr:nvSpPr>
        <xdr:cNvPr id="11" name="10 Rectángulo redondeado"/>
        <xdr:cNvSpPr/>
      </xdr:nvSpPr>
      <xdr:spPr>
        <a:xfrm>
          <a:off x="838200" y="22059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106</xdr:row>
      <xdr:rowOff>57150</xdr:rowOff>
    </xdr:from>
    <xdr:to>
      <xdr:col>10</xdr:col>
      <xdr:colOff>199650</xdr:colOff>
      <xdr:row>108</xdr:row>
      <xdr:rowOff>28575</xdr:rowOff>
    </xdr:to>
    <xdr:sp macro="" textlink="">
      <xdr:nvSpPr>
        <xdr:cNvPr id="12" name="11 Rectángulo redondeado"/>
        <xdr:cNvSpPr/>
      </xdr:nvSpPr>
      <xdr:spPr>
        <a:xfrm>
          <a:off x="828675" y="24926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136</xdr:row>
      <xdr:rowOff>9525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57250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161</xdr:row>
      <xdr:rowOff>28575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47725" y="36652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9525</xdr:colOff>
      <xdr:row>172</xdr:row>
      <xdr:rowOff>9525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47725" y="394335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9525</xdr:colOff>
      <xdr:row>186</xdr:row>
      <xdr:rowOff>38100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47725" y="423386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9525</xdr:colOff>
      <xdr:row>201</xdr:row>
      <xdr:rowOff>38100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47725" y="45281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</a:t>
          </a:r>
        </a:p>
      </xdr:txBody>
    </xdr:sp>
    <xdr:clientData/>
  </xdr:oneCellAnchor>
  <xdr:oneCellAnchor>
    <xdr:from>
      <xdr:col>0</xdr:col>
      <xdr:colOff>828675</xdr:colOff>
      <xdr:row>215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28675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150</xdr:row>
      <xdr:rowOff>171450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38200" y="346138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Pais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Vasco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9523</xdr:colOff>
      <xdr:row>26</xdr:row>
      <xdr:rowOff>47625</xdr:rowOff>
    </xdr:from>
    <xdr:to>
      <xdr:col>10</xdr:col>
      <xdr:colOff>218698</xdr:colOff>
      <xdr:row>30</xdr:row>
      <xdr:rowOff>57150</xdr:rowOff>
    </xdr:to>
    <xdr:sp macro="" textlink="">
      <xdr:nvSpPr>
        <xdr:cNvPr id="5" name="4 Rectángulo redondeado"/>
        <xdr:cNvSpPr/>
      </xdr:nvSpPr>
      <xdr:spPr>
        <a:xfrm>
          <a:off x="847723" y="60674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38</xdr:row>
      <xdr:rowOff>28575</xdr:rowOff>
    </xdr:from>
    <xdr:to>
      <xdr:col>10</xdr:col>
      <xdr:colOff>218700</xdr:colOff>
      <xdr:row>39</xdr:row>
      <xdr:rowOff>161850</xdr:rowOff>
    </xdr:to>
    <xdr:sp macro="" textlink="">
      <xdr:nvSpPr>
        <xdr:cNvPr id="6" name="5 Rectángulo redondeado"/>
        <xdr:cNvSpPr/>
      </xdr:nvSpPr>
      <xdr:spPr>
        <a:xfrm>
          <a:off x="847725" y="87153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19049</xdr:colOff>
      <xdr:row>52</xdr:row>
      <xdr:rowOff>57150</xdr:rowOff>
    </xdr:from>
    <xdr:to>
      <xdr:col>10</xdr:col>
      <xdr:colOff>228224</xdr:colOff>
      <xdr:row>54</xdr:row>
      <xdr:rowOff>28575</xdr:rowOff>
    </xdr:to>
    <xdr:sp macro="" textlink="">
      <xdr:nvSpPr>
        <xdr:cNvPr id="7" name="6 Rectángulo redondeado"/>
        <xdr:cNvSpPr/>
      </xdr:nvSpPr>
      <xdr:spPr>
        <a:xfrm>
          <a:off x="857249" y="120777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63</xdr:row>
      <xdr:rowOff>142875</xdr:rowOff>
    </xdr:from>
    <xdr:to>
      <xdr:col>10</xdr:col>
      <xdr:colOff>256800</xdr:colOff>
      <xdr:row>65</xdr:row>
      <xdr:rowOff>85725</xdr:rowOff>
    </xdr:to>
    <xdr:sp macro="" textlink="">
      <xdr:nvSpPr>
        <xdr:cNvPr id="8" name="7 Rectángulo redondeado"/>
        <xdr:cNvSpPr/>
      </xdr:nvSpPr>
      <xdr:spPr>
        <a:xfrm>
          <a:off x="885825" y="148399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47625</xdr:colOff>
      <xdr:row>93</xdr:row>
      <xdr:rowOff>133350</xdr:rowOff>
    </xdr:from>
    <xdr:to>
      <xdr:col>10</xdr:col>
      <xdr:colOff>256800</xdr:colOff>
      <xdr:row>95</xdr:row>
      <xdr:rowOff>104775</xdr:rowOff>
    </xdr:to>
    <xdr:sp macro="" textlink="">
      <xdr:nvSpPr>
        <xdr:cNvPr id="11" name="10 Rectángulo redondeado"/>
        <xdr:cNvSpPr/>
      </xdr:nvSpPr>
      <xdr:spPr>
        <a:xfrm>
          <a:off x="885825" y="22002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57150</xdr:colOff>
      <xdr:row>106</xdr:row>
      <xdr:rowOff>47625</xdr:rowOff>
    </xdr:from>
    <xdr:to>
      <xdr:col>10</xdr:col>
      <xdr:colOff>266325</xdr:colOff>
      <xdr:row>108</xdr:row>
      <xdr:rowOff>19050</xdr:rowOff>
    </xdr:to>
    <xdr:sp macro="" textlink="">
      <xdr:nvSpPr>
        <xdr:cNvPr id="12" name="11 Rectángulo redondeado"/>
        <xdr:cNvSpPr/>
      </xdr:nvSpPr>
      <xdr:spPr>
        <a:xfrm>
          <a:off x="895350" y="249174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135</xdr:row>
      <xdr:rowOff>142875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57250" y="30784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160</xdr:row>
      <xdr:rowOff>171450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76300" y="36614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28575</xdr:colOff>
      <xdr:row>171</xdr:row>
      <xdr:rowOff>200025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66775" y="393763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38100</xdr:colOff>
      <xdr:row>186</xdr:row>
      <xdr:rowOff>47625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76300" y="423481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9525</xdr:colOff>
      <xdr:row>201</xdr:row>
      <xdr:rowOff>0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47725" y="45243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47625</xdr:colOff>
      <xdr:row>214</xdr:row>
      <xdr:rowOff>171450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85825" y="484727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28575</xdr:colOff>
      <xdr:row>151</xdr:row>
      <xdr:rowOff>9525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66775" y="346329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La Rioja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Andalucía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076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27</xdr:row>
      <xdr:rowOff>28575</xdr:rowOff>
    </xdr:from>
    <xdr:to>
      <xdr:col>10</xdr:col>
      <xdr:colOff>237748</xdr:colOff>
      <xdr:row>31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10</xdr:col>
      <xdr:colOff>209175</xdr:colOff>
      <xdr:row>40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52</xdr:row>
      <xdr:rowOff>0</xdr:rowOff>
    </xdr:from>
    <xdr:to>
      <xdr:col>10</xdr:col>
      <xdr:colOff>209174</xdr:colOff>
      <xdr:row>53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10</xdr:col>
      <xdr:colOff>209175</xdr:colOff>
      <xdr:row>65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10</xdr:col>
      <xdr:colOff>209175</xdr:colOff>
      <xdr:row>81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10</xdr:col>
      <xdr:colOff>209175</xdr:colOff>
      <xdr:row>85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640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10</xdr:col>
      <xdr:colOff>209175</xdr:colOff>
      <xdr:row>95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478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10</xdr:col>
      <xdr:colOff>209175</xdr:colOff>
      <xdr:row>107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317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117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191</xdr:row>
      <xdr:rowOff>0</xdr:rowOff>
    </xdr:from>
    <xdr:to>
      <xdr:col>10</xdr:col>
      <xdr:colOff>209175</xdr:colOff>
      <xdr:row>192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1534400" cy="333375"/>
    <xdr:sp macro="" textlink="">
      <xdr:nvSpPr>
        <xdr:cNvPr id="23" name="22 Rectángulo redondeado"/>
        <xdr:cNvSpPr/>
      </xdr:nvSpPr>
      <xdr:spPr>
        <a:xfrm>
          <a:off x="838200" y="33575625"/>
          <a:ext cx="11534400" cy="3333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Aragón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27</xdr:row>
      <xdr:rowOff>28575</xdr:rowOff>
    </xdr:from>
    <xdr:to>
      <xdr:col>10</xdr:col>
      <xdr:colOff>237748</xdr:colOff>
      <xdr:row>31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10</xdr:col>
      <xdr:colOff>209175</xdr:colOff>
      <xdr:row>40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53</xdr:row>
      <xdr:rowOff>0</xdr:rowOff>
    </xdr:from>
    <xdr:to>
      <xdr:col>10</xdr:col>
      <xdr:colOff>209174</xdr:colOff>
      <xdr:row>54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10</xdr:col>
      <xdr:colOff>209175</xdr:colOff>
      <xdr:row>66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10</xdr:col>
      <xdr:colOff>209175</xdr:colOff>
      <xdr:row>82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10</xdr:col>
      <xdr:colOff>209175</xdr:colOff>
      <xdr:row>86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10</xdr:col>
      <xdr:colOff>209175</xdr:colOff>
      <xdr:row>96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10</xdr:col>
      <xdr:colOff>209175</xdr:colOff>
      <xdr:row>108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118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</a:t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889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637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39576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191</xdr:row>
      <xdr:rowOff>0</xdr:rowOff>
    </xdr:from>
    <xdr:to>
      <xdr:col>10</xdr:col>
      <xdr:colOff>209175</xdr:colOff>
      <xdr:row>192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233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9525</xdr:rowOff>
    </xdr:from>
    <xdr:ext cx="11534400" cy="342900"/>
    <xdr:sp macro="" textlink="">
      <xdr:nvSpPr>
        <xdr:cNvPr id="24" name="23 Rectángulo redondeado"/>
        <xdr:cNvSpPr/>
      </xdr:nvSpPr>
      <xdr:spPr>
        <a:xfrm>
          <a:off x="838200" y="33547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Principado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Asturias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27</xdr:row>
      <xdr:rowOff>28575</xdr:rowOff>
    </xdr:from>
    <xdr:to>
      <xdr:col>10</xdr:col>
      <xdr:colOff>237748</xdr:colOff>
      <xdr:row>31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10</xdr:col>
      <xdr:colOff>209175</xdr:colOff>
      <xdr:row>40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52</xdr:row>
      <xdr:rowOff>0</xdr:rowOff>
    </xdr:from>
    <xdr:to>
      <xdr:col>10</xdr:col>
      <xdr:colOff>209174</xdr:colOff>
      <xdr:row>53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10</xdr:col>
      <xdr:colOff>209175</xdr:colOff>
      <xdr:row>65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10</xdr:col>
      <xdr:colOff>209175</xdr:colOff>
      <xdr:row>81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10</xdr:col>
      <xdr:colOff>209175</xdr:colOff>
      <xdr:row>85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10</xdr:col>
      <xdr:colOff>209175</xdr:colOff>
      <xdr:row>95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10</xdr:col>
      <xdr:colOff>209175</xdr:colOff>
      <xdr:row>107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117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889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637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39576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191</xdr:row>
      <xdr:rowOff>0</xdr:rowOff>
    </xdr:from>
    <xdr:to>
      <xdr:col>10</xdr:col>
      <xdr:colOff>209175</xdr:colOff>
      <xdr:row>192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233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9525</xdr:rowOff>
    </xdr:from>
    <xdr:ext cx="11534400" cy="342900"/>
    <xdr:sp macro="" textlink="">
      <xdr:nvSpPr>
        <xdr:cNvPr id="25" name="24 Rectángulo redondeado"/>
        <xdr:cNvSpPr/>
      </xdr:nvSpPr>
      <xdr:spPr>
        <a:xfrm>
          <a:off x="838200" y="33547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Illes Balears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0</xdr:col>
      <xdr:colOff>819148</xdr:colOff>
      <xdr:row>25</xdr:row>
      <xdr:rowOff>123825</xdr:rowOff>
    </xdr:from>
    <xdr:to>
      <xdr:col>10</xdr:col>
      <xdr:colOff>190123</xdr:colOff>
      <xdr:row>29</xdr:row>
      <xdr:rowOff>133350</xdr:rowOff>
    </xdr:to>
    <xdr:sp macro="" textlink="">
      <xdr:nvSpPr>
        <xdr:cNvPr id="6" name="5 Rectángulo redondeado"/>
        <xdr:cNvSpPr/>
      </xdr:nvSpPr>
      <xdr:spPr>
        <a:xfrm>
          <a:off x="819148" y="59817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38</xdr:row>
      <xdr:rowOff>28575</xdr:rowOff>
    </xdr:from>
    <xdr:to>
      <xdr:col>10</xdr:col>
      <xdr:colOff>228225</xdr:colOff>
      <xdr:row>39</xdr:row>
      <xdr:rowOff>161850</xdr:rowOff>
    </xdr:to>
    <xdr:sp macro="" textlink="">
      <xdr:nvSpPr>
        <xdr:cNvPr id="7" name="6 Rectángulo redondeado"/>
        <xdr:cNvSpPr/>
      </xdr:nvSpPr>
      <xdr:spPr>
        <a:xfrm>
          <a:off x="857250" y="87153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47624</xdr:colOff>
      <xdr:row>52</xdr:row>
      <xdr:rowOff>57150</xdr:rowOff>
    </xdr:from>
    <xdr:to>
      <xdr:col>10</xdr:col>
      <xdr:colOff>256799</xdr:colOff>
      <xdr:row>54</xdr:row>
      <xdr:rowOff>28575</xdr:rowOff>
    </xdr:to>
    <xdr:sp macro="" textlink="">
      <xdr:nvSpPr>
        <xdr:cNvPr id="8" name="7 Rectángulo redondeado"/>
        <xdr:cNvSpPr/>
      </xdr:nvSpPr>
      <xdr:spPr>
        <a:xfrm>
          <a:off x="885824" y="120777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28575</xdr:colOff>
      <xdr:row>64</xdr:row>
      <xdr:rowOff>47625</xdr:rowOff>
    </xdr:from>
    <xdr:to>
      <xdr:col>10</xdr:col>
      <xdr:colOff>237750</xdr:colOff>
      <xdr:row>66</xdr:row>
      <xdr:rowOff>19050</xdr:rowOff>
    </xdr:to>
    <xdr:sp macro="" textlink="">
      <xdr:nvSpPr>
        <xdr:cNvPr id="9" name="8 Rectángulo redondeado"/>
        <xdr:cNvSpPr/>
      </xdr:nvSpPr>
      <xdr:spPr>
        <a:xfrm>
          <a:off x="866775" y="14935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19050</xdr:colOff>
      <xdr:row>94</xdr:row>
      <xdr:rowOff>0</xdr:rowOff>
    </xdr:from>
    <xdr:to>
      <xdr:col>10</xdr:col>
      <xdr:colOff>228225</xdr:colOff>
      <xdr:row>95</xdr:row>
      <xdr:rowOff>133350</xdr:rowOff>
    </xdr:to>
    <xdr:sp macro="" textlink="">
      <xdr:nvSpPr>
        <xdr:cNvPr id="12" name="11 Rectángulo redondeado"/>
        <xdr:cNvSpPr/>
      </xdr:nvSpPr>
      <xdr:spPr>
        <a:xfrm>
          <a:off x="857250" y="22031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106</xdr:row>
      <xdr:rowOff>57150</xdr:rowOff>
    </xdr:from>
    <xdr:to>
      <xdr:col>10</xdr:col>
      <xdr:colOff>228225</xdr:colOff>
      <xdr:row>108</xdr:row>
      <xdr:rowOff>28575</xdr:rowOff>
    </xdr:to>
    <xdr:sp macro="" textlink="">
      <xdr:nvSpPr>
        <xdr:cNvPr id="13" name="12 Rectángulo redondeado"/>
        <xdr:cNvSpPr/>
      </xdr:nvSpPr>
      <xdr:spPr>
        <a:xfrm>
          <a:off x="857250" y="24926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136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76300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66675</xdr:colOff>
      <xdr:row>161</xdr:row>
      <xdr:rowOff>95250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904875" y="36718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0</xdr:col>
      <xdr:colOff>809625</xdr:colOff>
      <xdr:row>172</xdr:row>
      <xdr:rowOff>28575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09625" y="39452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oneCellAnchor>
  <xdr:oneCellAnchor>
    <xdr:from>
      <xdr:col>1</xdr:col>
      <xdr:colOff>9525</xdr:colOff>
      <xdr:row>185</xdr:row>
      <xdr:rowOff>133350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47725" y="42271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38100</xdr:colOff>
      <xdr:row>201</xdr:row>
      <xdr:rowOff>28575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76300" y="45272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</a:t>
          </a:r>
        </a:p>
      </xdr:txBody>
    </xdr:sp>
    <xdr:clientData/>
  </xdr:oneCellAnchor>
  <xdr:oneCellAnchor>
    <xdr:from>
      <xdr:col>1</xdr:col>
      <xdr:colOff>28575</xdr:colOff>
      <xdr:row>215</xdr:row>
      <xdr:rowOff>66675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66775" y="48548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57150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38200" y="346805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Canarias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38098</xdr:colOff>
      <xdr:row>26</xdr:row>
      <xdr:rowOff>0</xdr:rowOff>
    </xdr:from>
    <xdr:to>
      <xdr:col>10</xdr:col>
      <xdr:colOff>247273</xdr:colOff>
      <xdr:row>30</xdr:row>
      <xdr:rowOff>9525</xdr:rowOff>
    </xdr:to>
    <xdr:sp macro="" textlink="">
      <xdr:nvSpPr>
        <xdr:cNvPr id="6" name="5 Rectángulo redondeado"/>
        <xdr:cNvSpPr/>
      </xdr:nvSpPr>
      <xdr:spPr>
        <a:xfrm>
          <a:off x="876298" y="60198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800100</xdr:colOff>
      <xdr:row>38</xdr:row>
      <xdr:rowOff>104775</xdr:rowOff>
    </xdr:from>
    <xdr:to>
      <xdr:col>10</xdr:col>
      <xdr:colOff>171075</xdr:colOff>
      <xdr:row>40</xdr:row>
      <xdr:rowOff>76125</xdr:rowOff>
    </xdr:to>
    <xdr:sp macro="" textlink="">
      <xdr:nvSpPr>
        <xdr:cNvPr id="7" name="6 Rectángulo redondeado"/>
        <xdr:cNvSpPr/>
      </xdr:nvSpPr>
      <xdr:spPr>
        <a:xfrm>
          <a:off x="800100" y="87915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38099</xdr:colOff>
      <xdr:row>52</xdr:row>
      <xdr:rowOff>19050</xdr:rowOff>
    </xdr:from>
    <xdr:to>
      <xdr:col>10</xdr:col>
      <xdr:colOff>247274</xdr:colOff>
      <xdr:row>53</xdr:row>
      <xdr:rowOff>152400</xdr:rowOff>
    </xdr:to>
    <xdr:sp macro="" textlink="">
      <xdr:nvSpPr>
        <xdr:cNvPr id="8" name="7 Rectángulo redondeado"/>
        <xdr:cNvSpPr/>
      </xdr:nvSpPr>
      <xdr:spPr>
        <a:xfrm>
          <a:off x="876299" y="12039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63</xdr:row>
      <xdr:rowOff>171450</xdr:rowOff>
    </xdr:from>
    <xdr:to>
      <xdr:col>10</xdr:col>
      <xdr:colOff>199650</xdr:colOff>
      <xdr:row>65</xdr:row>
      <xdr:rowOff>114300</xdr:rowOff>
    </xdr:to>
    <xdr:sp macro="" textlink="">
      <xdr:nvSpPr>
        <xdr:cNvPr id="9" name="8 Rectángulo redondeado"/>
        <xdr:cNvSpPr/>
      </xdr:nvSpPr>
      <xdr:spPr>
        <a:xfrm>
          <a:off x="828675" y="14868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Ingresados directamente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93</xdr:row>
      <xdr:rowOff>152400</xdr:rowOff>
    </xdr:from>
    <xdr:to>
      <xdr:col>10</xdr:col>
      <xdr:colOff>209175</xdr:colOff>
      <xdr:row>95</xdr:row>
      <xdr:rowOff>123825</xdr:rowOff>
    </xdr:to>
    <xdr:sp macro="" textlink="">
      <xdr:nvSpPr>
        <xdr:cNvPr id="12" name="11 Rectángulo redondeado"/>
        <xdr:cNvSpPr/>
      </xdr:nvSpPr>
      <xdr:spPr>
        <a:xfrm>
          <a:off x="838200" y="22021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819150</xdr:colOff>
      <xdr:row>106</xdr:row>
      <xdr:rowOff>0</xdr:rowOff>
    </xdr:from>
    <xdr:to>
      <xdr:col>10</xdr:col>
      <xdr:colOff>190125</xdr:colOff>
      <xdr:row>107</xdr:row>
      <xdr:rowOff>133350</xdr:rowOff>
    </xdr:to>
    <xdr:sp macro="" textlink="">
      <xdr:nvSpPr>
        <xdr:cNvPr id="13" name="12 Rectángulo redondeado"/>
        <xdr:cNvSpPr/>
      </xdr:nvSpPr>
      <xdr:spPr>
        <a:xfrm>
          <a:off x="819150" y="248697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28575</xdr:colOff>
      <xdr:row>136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66775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161</xdr:row>
      <xdr:rowOff>19050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19150" y="366426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38100</xdr:colOff>
      <xdr:row>172</xdr:row>
      <xdr:rowOff>28575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76300" y="39452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9525</xdr:colOff>
      <xdr:row>186</xdr:row>
      <xdr:rowOff>19050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47725" y="423195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0</xdr:col>
      <xdr:colOff>819150</xdr:colOff>
      <xdr:row>200</xdr:row>
      <xdr:rowOff>133350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19150" y="4519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38100</xdr:colOff>
      <xdr:row>214</xdr:row>
      <xdr:rowOff>161925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76300" y="48463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828675</xdr:colOff>
      <xdr:row>151</xdr:row>
      <xdr:rowOff>38100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28675" y="346614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Cantabria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38098</xdr:colOff>
      <xdr:row>26</xdr:row>
      <xdr:rowOff>85725</xdr:rowOff>
    </xdr:from>
    <xdr:to>
      <xdr:col>10</xdr:col>
      <xdr:colOff>247273</xdr:colOff>
      <xdr:row>30</xdr:row>
      <xdr:rowOff>95250</xdr:rowOff>
    </xdr:to>
    <xdr:sp macro="" textlink="">
      <xdr:nvSpPr>
        <xdr:cNvPr id="6" name="5 Rectángulo redondeado"/>
        <xdr:cNvSpPr/>
      </xdr:nvSpPr>
      <xdr:spPr>
        <a:xfrm>
          <a:off x="876298" y="61055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38</xdr:row>
      <xdr:rowOff>38100</xdr:rowOff>
    </xdr:from>
    <xdr:to>
      <xdr:col>10</xdr:col>
      <xdr:colOff>237750</xdr:colOff>
      <xdr:row>40</xdr:row>
      <xdr:rowOff>9450</xdr:rowOff>
    </xdr:to>
    <xdr:sp macro="" textlink="">
      <xdr:nvSpPr>
        <xdr:cNvPr id="7" name="6 Rectángulo redondeado"/>
        <xdr:cNvSpPr/>
      </xdr:nvSpPr>
      <xdr:spPr>
        <a:xfrm>
          <a:off x="866775" y="87249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819149</xdr:colOff>
      <xdr:row>52</xdr:row>
      <xdr:rowOff>76200</xdr:rowOff>
    </xdr:from>
    <xdr:to>
      <xdr:col>10</xdr:col>
      <xdr:colOff>190124</xdr:colOff>
      <xdr:row>54</xdr:row>
      <xdr:rowOff>47625</xdr:rowOff>
    </xdr:to>
    <xdr:sp macro="" textlink="">
      <xdr:nvSpPr>
        <xdr:cNvPr id="8" name="7 Rectángulo redondeado"/>
        <xdr:cNvSpPr/>
      </xdr:nvSpPr>
      <xdr:spPr>
        <a:xfrm>
          <a:off x="819149" y="12096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9525</xdr:rowOff>
    </xdr:from>
    <xdr:to>
      <xdr:col>10</xdr:col>
      <xdr:colOff>209175</xdr:colOff>
      <xdr:row>65</xdr:row>
      <xdr:rowOff>142875</xdr:rowOff>
    </xdr:to>
    <xdr:sp macro="" textlink="">
      <xdr:nvSpPr>
        <xdr:cNvPr id="9" name="8 Rectángulo redondeado"/>
        <xdr:cNvSpPr/>
      </xdr:nvSpPr>
      <xdr:spPr>
        <a:xfrm>
          <a:off x="838200" y="14897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19050</xdr:colOff>
      <xdr:row>94</xdr:row>
      <xdr:rowOff>76200</xdr:rowOff>
    </xdr:from>
    <xdr:to>
      <xdr:col>10</xdr:col>
      <xdr:colOff>228225</xdr:colOff>
      <xdr:row>96</xdr:row>
      <xdr:rowOff>47625</xdr:rowOff>
    </xdr:to>
    <xdr:sp macro="" textlink="">
      <xdr:nvSpPr>
        <xdr:cNvPr id="12" name="11 Rectángulo redondeado"/>
        <xdr:cNvSpPr/>
      </xdr:nvSpPr>
      <xdr:spPr>
        <a:xfrm>
          <a:off x="857250" y="2210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106</xdr:row>
      <xdr:rowOff>47625</xdr:rowOff>
    </xdr:from>
    <xdr:to>
      <xdr:col>10</xdr:col>
      <xdr:colOff>228225</xdr:colOff>
      <xdr:row>108</xdr:row>
      <xdr:rowOff>19050</xdr:rowOff>
    </xdr:to>
    <xdr:sp macro="" textlink="">
      <xdr:nvSpPr>
        <xdr:cNvPr id="13" name="12 Rectángulo redondeado"/>
        <xdr:cNvSpPr/>
      </xdr:nvSpPr>
      <xdr:spPr>
        <a:xfrm>
          <a:off x="857250" y="249174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136</xdr:row>
      <xdr:rowOff>47625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47725" y="30851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76200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6699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0</xdr:col>
      <xdr:colOff>809625</xdr:colOff>
      <xdr:row>171</xdr:row>
      <xdr:rowOff>228600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09625" y="39404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19050</xdr:colOff>
      <xdr:row>186</xdr:row>
      <xdr:rowOff>95250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57250" y="423957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19050</xdr:colOff>
      <xdr:row>201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57250" y="45243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9525</xdr:colOff>
      <xdr:row>151</xdr:row>
      <xdr:rowOff>47625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47725" y="346710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Castilla y León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19048</xdr:colOff>
      <xdr:row>26</xdr:row>
      <xdr:rowOff>85725</xdr:rowOff>
    </xdr:from>
    <xdr:to>
      <xdr:col>10</xdr:col>
      <xdr:colOff>228223</xdr:colOff>
      <xdr:row>30</xdr:row>
      <xdr:rowOff>95250</xdr:rowOff>
    </xdr:to>
    <xdr:sp macro="" textlink="">
      <xdr:nvSpPr>
        <xdr:cNvPr id="6" name="5 Rectángulo redondeado"/>
        <xdr:cNvSpPr/>
      </xdr:nvSpPr>
      <xdr:spPr>
        <a:xfrm>
          <a:off x="857248" y="61055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10</xdr:col>
      <xdr:colOff>209175</xdr:colOff>
      <xdr:row>39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6868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9524</xdr:colOff>
      <xdr:row>52</xdr:row>
      <xdr:rowOff>38100</xdr:rowOff>
    </xdr:from>
    <xdr:to>
      <xdr:col>10</xdr:col>
      <xdr:colOff>218699</xdr:colOff>
      <xdr:row>54</xdr:row>
      <xdr:rowOff>9525</xdr:rowOff>
    </xdr:to>
    <xdr:sp macro="" textlink="">
      <xdr:nvSpPr>
        <xdr:cNvPr id="8" name="7 Rectángulo redondeado"/>
        <xdr:cNvSpPr/>
      </xdr:nvSpPr>
      <xdr:spPr>
        <a:xfrm>
          <a:off x="847724" y="12058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64</xdr:row>
      <xdr:rowOff>28575</xdr:rowOff>
    </xdr:from>
    <xdr:to>
      <xdr:col>10</xdr:col>
      <xdr:colOff>199650</xdr:colOff>
      <xdr:row>66</xdr:row>
      <xdr:rowOff>0</xdr:rowOff>
    </xdr:to>
    <xdr:sp macro="" textlink="">
      <xdr:nvSpPr>
        <xdr:cNvPr id="9" name="8 Rectángulo redondeado"/>
        <xdr:cNvSpPr/>
      </xdr:nvSpPr>
      <xdr:spPr>
        <a:xfrm>
          <a:off x="828675" y="14916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819150</xdr:colOff>
      <xdr:row>94</xdr:row>
      <xdr:rowOff>47625</xdr:rowOff>
    </xdr:from>
    <xdr:to>
      <xdr:col>10</xdr:col>
      <xdr:colOff>190125</xdr:colOff>
      <xdr:row>96</xdr:row>
      <xdr:rowOff>19050</xdr:rowOff>
    </xdr:to>
    <xdr:sp macro="" textlink="">
      <xdr:nvSpPr>
        <xdr:cNvPr id="12" name="11 Rectángulo redondeado"/>
        <xdr:cNvSpPr/>
      </xdr:nvSpPr>
      <xdr:spPr>
        <a:xfrm>
          <a:off x="819150" y="220789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9525</xdr:colOff>
      <xdr:row>106</xdr:row>
      <xdr:rowOff>19050</xdr:rowOff>
    </xdr:from>
    <xdr:to>
      <xdr:col>10</xdr:col>
      <xdr:colOff>218700</xdr:colOff>
      <xdr:row>107</xdr:row>
      <xdr:rowOff>152400</xdr:rowOff>
    </xdr:to>
    <xdr:sp macro="" textlink="">
      <xdr:nvSpPr>
        <xdr:cNvPr id="13" name="12 Rectángulo redondeado"/>
        <xdr:cNvSpPr/>
      </xdr:nvSpPr>
      <xdr:spPr>
        <a:xfrm>
          <a:off x="847725" y="24888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136</xdr:row>
      <xdr:rowOff>9525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19150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161</xdr:row>
      <xdr:rowOff>47625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47725" y="36671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28575</xdr:colOff>
      <xdr:row>171</xdr:row>
      <xdr:rowOff>238125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66775" y="39414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38100</xdr:colOff>
      <xdr:row>186</xdr:row>
      <xdr:rowOff>38100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76300" y="423386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28575</xdr:rowOff>
    </xdr:from>
    <xdr:to>
      <xdr:col>10</xdr:col>
      <xdr:colOff>209175</xdr:colOff>
      <xdr:row>191</xdr:row>
      <xdr:rowOff>0</xdr:rowOff>
    </xdr:to>
    <xdr:sp macro="" textlink="">
      <xdr:nvSpPr>
        <xdr:cNvPr id="20" name="19 Rectángulo redondeado"/>
        <xdr:cNvSpPr/>
      </xdr:nvSpPr>
      <xdr:spPr>
        <a:xfrm>
          <a:off x="838200" y="42814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19050</xdr:colOff>
      <xdr:row>201</xdr:row>
      <xdr:rowOff>19050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57250" y="45262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28575</xdr:colOff>
      <xdr:row>215</xdr:row>
      <xdr:rowOff>19050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66775" y="48501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828675</xdr:colOff>
      <xdr:row>150</xdr:row>
      <xdr:rowOff>152400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28675" y="345948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Castilla La Mancha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9523</xdr:colOff>
      <xdr:row>26</xdr:row>
      <xdr:rowOff>66675</xdr:rowOff>
    </xdr:from>
    <xdr:to>
      <xdr:col>10</xdr:col>
      <xdr:colOff>218698</xdr:colOff>
      <xdr:row>30</xdr:row>
      <xdr:rowOff>76200</xdr:rowOff>
    </xdr:to>
    <xdr:sp macro="" textlink="">
      <xdr:nvSpPr>
        <xdr:cNvPr id="6" name="5 Rectángulo redondeado"/>
        <xdr:cNvSpPr/>
      </xdr:nvSpPr>
      <xdr:spPr>
        <a:xfrm>
          <a:off x="847723" y="60864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38</xdr:row>
      <xdr:rowOff>19050</xdr:rowOff>
    </xdr:from>
    <xdr:to>
      <xdr:col>10</xdr:col>
      <xdr:colOff>228225</xdr:colOff>
      <xdr:row>39</xdr:row>
      <xdr:rowOff>152325</xdr:rowOff>
    </xdr:to>
    <xdr:sp macro="" textlink="">
      <xdr:nvSpPr>
        <xdr:cNvPr id="7" name="6 Rectángulo redondeado"/>
        <xdr:cNvSpPr/>
      </xdr:nvSpPr>
      <xdr:spPr>
        <a:xfrm>
          <a:off x="857250" y="870585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52</xdr:row>
      <xdr:rowOff>0</xdr:rowOff>
    </xdr:from>
    <xdr:to>
      <xdr:col>10</xdr:col>
      <xdr:colOff>209174</xdr:colOff>
      <xdr:row>53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2020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800100</xdr:colOff>
      <xdr:row>63</xdr:row>
      <xdr:rowOff>171450</xdr:rowOff>
    </xdr:from>
    <xdr:to>
      <xdr:col>10</xdr:col>
      <xdr:colOff>171075</xdr:colOff>
      <xdr:row>65</xdr:row>
      <xdr:rowOff>114300</xdr:rowOff>
    </xdr:to>
    <xdr:sp macro="" textlink="">
      <xdr:nvSpPr>
        <xdr:cNvPr id="9" name="8 Rectángulo redondeado"/>
        <xdr:cNvSpPr/>
      </xdr:nvSpPr>
      <xdr:spPr>
        <a:xfrm>
          <a:off x="800100" y="14868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828675</xdr:colOff>
      <xdr:row>94</xdr:row>
      <xdr:rowOff>9525</xdr:rowOff>
    </xdr:from>
    <xdr:to>
      <xdr:col>10</xdr:col>
      <xdr:colOff>199650</xdr:colOff>
      <xdr:row>95</xdr:row>
      <xdr:rowOff>142875</xdr:rowOff>
    </xdr:to>
    <xdr:sp macro="" textlink="">
      <xdr:nvSpPr>
        <xdr:cNvPr id="12" name="11 Rectángulo redondeado"/>
        <xdr:cNvSpPr/>
      </xdr:nvSpPr>
      <xdr:spPr>
        <a:xfrm>
          <a:off x="828675" y="22040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106</xdr:row>
      <xdr:rowOff>57150</xdr:rowOff>
    </xdr:from>
    <xdr:to>
      <xdr:col>10</xdr:col>
      <xdr:colOff>199650</xdr:colOff>
      <xdr:row>108</xdr:row>
      <xdr:rowOff>28575</xdr:rowOff>
    </xdr:to>
    <xdr:sp macro="" textlink="">
      <xdr:nvSpPr>
        <xdr:cNvPr id="13" name="12 Rectángulo redondeado"/>
        <xdr:cNvSpPr/>
      </xdr:nvSpPr>
      <xdr:spPr>
        <a:xfrm>
          <a:off x="828675" y="24926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136</xdr:row>
      <xdr:rowOff>28575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19150" y="30832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161</xdr:row>
      <xdr:rowOff>66675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57250" y="36690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38100</xdr:colOff>
      <xdr:row>171</xdr:row>
      <xdr:rowOff>238125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76300" y="39414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19050</xdr:colOff>
      <xdr:row>186</xdr:row>
      <xdr:rowOff>66675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57250" y="4236720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28575</xdr:colOff>
      <xdr:row>201</xdr:row>
      <xdr:rowOff>19050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66775" y="45262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38100</xdr:colOff>
      <xdr:row>215</xdr:row>
      <xdr:rowOff>19050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76300" y="48501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828675</xdr:colOff>
      <xdr:row>151</xdr:row>
      <xdr:rowOff>66675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28675" y="34690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8"/>
  <sheetViews>
    <sheetView tabSelected="1" workbookViewId="0"/>
  </sheetViews>
  <sheetFormatPr baseColWidth="10" defaultRowHeight="15" x14ac:dyDescent="0.25"/>
  <cols>
    <col min="1" max="21" width="11" style="1"/>
    <col min="22" max="22" width="7.5" style="1" customWidth="1"/>
    <col min="23" max="16384" width="11" style="1"/>
  </cols>
  <sheetData>
    <row r="2" spans="2:19" ht="15.75" x14ac:dyDescent="0.25">
      <c r="C2" s="2"/>
    </row>
    <row r="3" spans="2:19" ht="15.75" x14ac:dyDescent="0.25">
      <c r="C3" s="2"/>
    </row>
    <row r="4" spans="2:19" ht="15.75" x14ac:dyDescent="0.25">
      <c r="C4" s="2"/>
    </row>
    <row r="5" spans="2:19" ht="15.75" x14ac:dyDescent="0.25">
      <c r="C5" s="2"/>
    </row>
    <row r="6" spans="2:19" ht="15.75" x14ac:dyDescent="0.25">
      <c r="C6" s="2"/>
    </row>
    <row r="7" spans="2:19" ht="15.75" x14ac:dyDescent="0.25">
      <c r="C7" s="2"/>
    </row>
    <row r="8" spans="2:19" ht="15.75" x14ac:dyDescent="0.25">
      <c r="C8" s="2"/>
    </row>
    <row r="9" spans="2:19" ht="18.75" customHeight="1" x14ac:dyDescent="0.25">
      <c r="B9" s="27" t="s">
        <v>102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3" spans="2:19" ht="15.75" thickBot="1" x14ac:dyDescent="0.3"/>
    <row r="14" spans="2:19" s="3" customFormat="1" ht="30" customHeight="1" thickTop="1" thickBot="1" x14ac:dyDescent="0.25">
      <c r="C14" s="24" t="s">
        <v>0</v>
      </c>
      <c r="D14" s="25"/>
      <c r="E14" s="25"/>
      <c r="F14" s="25"/>
      <c r="G14" s="25"/>
      <c r="H14" s="26"/>
      <c r="L14" s="24" t="s">
        <v>1</v>
      </c>
      <c r="M14" s="25"/>
      <c r="N14" s="25"/>
      <c r="O14" s="25"/>
      <c r="P14" s="25"/>
      <c r="Q14" s="26"/>
    </row>
    <row r="15" spans="2:19" s="3" customFormat="1" ht="15" customHeight="1" thickTop="1" thickBot="1" x14ac:dyDescent="0.3">
      <c r="C15" s="1"/>
      <c r="D15" s="1"/>
      <c r="E15" s="1"/>
      <c r="L15" s="1"/>
      <c r="M15" s="1"/>
    </row>
    <row r="16" spans="2:19" s="3" customFormat="1" ht="30" customHeight="1" thickTop="1" thickBot="1" x14ac:dyDescent="0.25">
      <c r="C16" s="24" t="s">
        <v>2</v>
      </c>
      <c r="D16" s="25"/>
      <c r="E16" s="25"/>
      <c r="F16" s="25"/>
      <c r="G16" s="25"/>
      <c r="H16" s="26"/>
      <c r="L16" s="24" t="s">
        <v>3</v>
      </c>
      <c r="M16" s="25"/>
      <c r="N16" s="25"/>
      <c r="O16" s="25"/>
      <c r="P16" s="25"/>
      <c r="Q16" s="26"/>
    </row>
    <row r="17" spans="3:20" s="3" customFormat="1" ht="15" customHeight="1" thickTop="1" thickBot="1" x14ac:dyDescent="0.3">
      <c r="D17" s="1"/>
      <c r="E17" s="1"/>
      <c r="M17" s="1"/>
    </row>
    <row r="18" spans="3:20" s="3" customFormat="1" ht="30" customHeight="1" thickTop="1" thickBot="1" x14ac:dyDescent="0.25">
      <c r="C18" s="24" t="s">
        <v>4</v>
      </c>
      <c r="D18" s="25"/>
      <c r="E18" s="25"/>
      <c r="F18" s="25"/>
      <c r="G18" s="25"/>
      <c r="H18" s="26"/>
      <c r="L18" s="24" t="s">
        <v>5</v>
      </c>
      <c r="M18" s="25"/>
      <c r="N18" s="25"/>
      <c r="O18" s="25"/>
      <c r="P18" s="25"/>
      <c r="Q18" s="26"/>
    </row>
    <row r="19" spans="3:20" s="3" customFormat="1" ht="15" customHeight="1" thickTop="1" thickBot="1" x14ac:dyDescent="0.3">
      <c r="D19" s="1"/>
      <c r="E19" s="1"/>
      <c r="M19" s="1"/>
    </row>
    <row r="20" spans="3:20" s="3" customFormat="1" ht="30" customHeight="1" thickTop="1" thickBot="1" x14ac:dyDescent="0.25">
      <c r="C20" s="24" t="s">
        <v>6</v>
      </c>
      <c r="D20" s="25"/>
      <c r="E20" s="25"/>
      <c r="F20" s="25"/>
      <c r="G20" s="25"/>
      <c r="H20" s="26"/>
      <c r="L20" s="24" t="s">
        <v>7</v>
      </c>
      <c r="M20" s="25"/>
      <c r="N20" s="25"/>
      <c r="O20" s="25"/>
      <c r="P20" s="25"/>
      <c r="Q20" s="26"/>
    </row>
    <row r="21" spans="3:20" s="3" customFormat="1" ht="15" customHeight="1" thickTop="1" thickBot="1" x14ac:dyDescent="0.3">
      <c r="C21" s="1"/>
      <c r="D21" s="1"/>
      <c r="E21" s="1"/>
      <c r="M21" s="1"/>
      <c r="T21" s="1"/>
    </row>
    <row r="22" spans="3:20" s="3" customFormat="1" ht="30" customHeight="1" thickTop="1" thickBot="1" x14ac:dyDescent="0.25">
      <c r="C22" s="24" t="s">
        <v>8</v>
      </c>
      <c r="D22" s="25"/>
      <c r="E22" s="25"/>
      <c r="F22" s="25"/>
      <c r="G22" s="25"/>
      <c r="H22" s="26"/>
      <c r="L22" s="24" t="s">
        <v>9</v>
      </c>
      <c r="M22" s="25"/>
      <c r="N22" s="25"/>
      <c r="O22" s="25"/>
      <c r="P22" s="25"/>
      <c r="Q22" s="26"/>
    </row>
    <row r="23" spans="3:20" s="3" customFormat="1" ht="15" customHeight="1" thickTop="1" thickBot="1" x14ac:dyDescent="0.3">
      <c r="C23" s="1"/>
      <c r="D23" s="1"/>
      <c r="E23" s="1"/>
    </row>
    <row r="24" spans="3:20" s="3" customFormat="1" ht="30" customHeight="1" thickTop="1" thickBot="1" x14ac:dyDescent="0.25">
      <c r="C24" s="24" t="s">
        <v>10</v>
      </c>
      <c r="D24" s="25"/>
      <c r="E24" s="25"/>
      <c r="F24" s="25"/>
      <c r="G24" s="25"/>
      <c r="H24" s="26"/>
      <c r="L24" s="24" t="s">
        <v>11</v>
      </c>
      <c r="M24" s="25"/>
      <c r="N24" s="25"/>
      <c r="O24" s="25"/>
      <c r="P24" s="25"/>
      <c r="Q24" s="26"/>
    </row>
    <row r="25" spans="3:20" s="3" customFormat="1" ht="15" customHeight="1" thickTop="1" thickBot="1" x14ac:dyDescent="0.3">
      <c r="C25" s="1"/>
      <c r="D25" s="1"/>
      <c r="E25" s="1"/>
    </row>
    <row r="26" spans="3:20" s="3" customFormat="1" ht="30" customHeight="1" thickTop="1" thickBot="1" x14ac:dyDescent="0.25">
      <c r="C26" s="24" t="s">
        <v>12</v>
      </c>
      <c r="D26" s="25"/>
      <c r="E26" s="25"/>
      <c r="F26" s="25"/>
      <c r="G26" s="25"/>
      <c r="H26" s="26"/>
      <c r="L26" s="24" t="s">
        <v>13</v>
      </c>
      <c r="M26" s="25"/>
      <c r="N26" s="25"/>
      <c r="O26" s="25"/>
      <c r="P26" s="25"/>
      <c r="Q26" s="26"/>
    </row>
    <row r="27" spans="3:20" s="3" customFormat="1" ht="15" customHeight="1" thickTop="1" thickBot="1" x14ac:dyDescent="0.3">
      <c r="C27" s="1"/>
      <c r="D27" s="1"/>
      <c r="E27" s="1"/>
    </row>
    <row r="28" spans="3:20" s="3" customFormat="1" ht="30" customHeight="1" thickTop="1" thickBot="1" x14ac:dyDescent="0.25">
      <c r="C28" s="24" t="s">
        <v>14</v>
      </c>
      <c r="D28" s="25"/>
      <c r="E28" s="25"/>
      <c r="F28" s="25"/>
      <c r="G28" s="25"/>
      <c r="H28" s="26"/>
      <c r="L28" s="24" t="s">
        <v>15</v>
      </c>
      <c r="M28" s="25"/>
      <c r="N28" s="25"/>
      <c r="O28" s="25"/>
      <c r="P28" s="25"/>
      <c r="Q28" s="26"/>
    </row>
    <row r="29" spans="3:20" s="3" customFormat="1" ht="15" customHeight="1" thickTop="1" thickBot="1" x14ac:dyDescent="0.3">
      <c r="C29" s="1"/>
      <c r="D29" s="1"/>
      <c r="E29" s="1"/>
    </row>
    <row r="30" spans="3:20" s="3" customFormat="1" ht="30" customHeight="1" thickTop="1" thickBot="1" x14ac:dyDescent="0.25">
      <c r="C30" s="24" t="s">
        <v>16</v>
      </c>
      <c r="D30" s="25"/>
      <c r="E30" s="25"/>
      <c r="F30" s="25"/>
      <c r="G30" s="25"/>
      <c r="H30" s="26"/>
    </row>
    <row r="31" spans="3:20" s="3" customFormat="1" ht="15" customHeight="1" thickTop="1" x14ac:dyDescent="0.25">
      <c r="C31" s="1"/>
      <c r="D31" s="1"/>
      <c r="E31" s="1"/>
    </row>
    <row r="32" spans="3:20" s="3" customFormat="1" x14ac:dyDescent="0.25">
      <c r="D32" s="1"/>
      <c r="E32" s="1"/>
    </row>
    <row r="33" spans="5:5" s="3" customFormat="1" x14ac:dyDescent="0.25">
      <c r="E33" s="1"/>
    </row>
    <row r="34" spans="5:5" s="3" customFormat="1" x14ac:dyDescent="0.25">
      <c r="E34" s="1"/>
    </row>
    <row r="35" spans="5:5" s="3" customFormat="1" x14ac:dyDescent="0.25">
      <c r="E35" s="1"/>
    </row>
    <row r="36" spans="5:5" s="3" customFormat="1" x14ac:dyDescent="0.25">
      <c r="E36" s="1"/>
    </row>
    <row r="37" spans="5:5" s="3" customFormat="1" x14ac:dyDescent="0.25">
      <c r="E37" s="1"/>
    </row>
    <row r="38" spans="5:5" s="3" customFormat="1" x14ac:dyDescent="0.25">
      <c r="E38" s="1"/>
    </row>
  </sheetData>
  <mergeCells count="18">
    <mergeCell ref="C26:H26"/>
    <mergeCell ref="L26:Q26"/>
    <mergeCell ref="C28:H28"/>
    <mergeCell ref="L28:Q28"/>
    <mergeCell ref="C30:H30"/>
    <mergeCell ref="C20:H20"/>
    <mergeCell ref="L20:Q20"/>
    <mergeCell ref="C22:H22"/>
    <mergeCell ref="L22:Q22"/>
    <mergeCell ref="C24:H24"/>
    <mergeCell ref="L24:Q24"/>
    <mergeCell ref="C18:H18"/>
    <mergeCell ref="L18:Q18"/>
    <mergeCell ref="B9:S9"/>
    <mergeCell ref="C14:H14"/>
    <mergeCell ref="L14:Q14"/>
    <mergeCell ref="C16:H16"/>
    <mergeCell ref="L16:Q16"/>
  </mergeCells>
  <hyperlinks>
    <hyperlink ref="C14:H14" location="Andalucía!A1" display="Andalucía"/>
    <hyperlink ref="C16:H16" location="Aragón!A1" display="Aragón"/>
    <hyperlink ref="C18:H18" location="Asturias!A1" display="Principado de Asturias"/>
    <hyperlink ref="C20:H20" location="'Illes Balears'!A1" display="Balears, Illes"/>
    <hyperlink ref="C22:H22" location="Canarias!A1" display="Canarias"/>
    <hyperlink ref="C24:H24" location="Cantabria!A1" display="Cantabria"/>
    <hyperlink ref="C26:H26" location="'Castilla y León'!A1" display="Castilla y León"/>
    <hyperlink ref="C28:H28" location="'Castilla La Mancha'!A1" display="Castilla - La Mancha"/>
    <hyperlink ref="C30:H30" location="Cataluña!A1" display="Cataluña"/>
    <hyperlink ref="L14:Q14" location="'Com. Valenciana'!A1" display="Com. Valenciana"/>
    <hyperlink ref="L16:Q16" location="Extremadura!A1" display="Extremadura"/>
    <hyperlink ref="L18:Q18" location="Galicia!A1" display="Galicia"/>
    <hyperlink ref="L20:Q20" location="'Com. Madrid'!A1" display="Madrid, Comunidad de"/>
    <hyperlink ref="L22:Q22" location="'Región de Murcia'!A1" display="Murcia, Región de"/>
    <hyperlink ref="L24:Q24" location="Navarra!A1" display="Navarra, Comunidad Foral de"/>
    <hyperlink ref="L26:Q26" location="'Pais Vasco'!A1" display="País Vasco"/>
    <hyperlink ref="L28:Q28" location="'La Rioja'!A1" display="Rioja, La"/>
  </hyperlinks>
  <pageMargins left="0.7" right="0.7" top="0.75" bottom="0.75" header="0.3" footer="0.3"/>
  <pageSetup paperSize="9" orientation="landscape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5502</v>
      </c>
      <c r="D14" s="5">
        <v>4469</v>
      </c>
      <c r="E14" s="6">
        <f>IF(C14&gt;0,(D14-C14)/C14)</f>
        <v>-0.18774990912395492</v>
      </c>
    </row>
    <row r="15" spans="1:5" ht="20.100000000000001" customHeight="1" thickBot="1" x14ac:dyDescent="0.25">
      <c r="B15" s="4" t="s">
        <v>17</v>
      </c>
      <c r="C15" s="5">
        <v>5258</v>
      </c>
      <c r="D15" s="5">
        <v>4432</v>
      </c>
      <c r="E15" s="6">
        <f t="shared" ref="E15:E25" si="0">IF(C15&gt;0,(D15-C15)/C15)</f>
        <v>-0.15709395207303156</v>
      </c>
    </row>
    <row r="16" spans="1:5" ht="20.100000000000001" customHeight="1" thickBot="1" x14ac:dyDescent="0.25">
      <c r="B16" s="4" t="s">
        <v>18</v>
      </c>
      <c r="C16" s="5">
        <v>3154</v>
      </c>
      <c r="D16" s="5">
        <v>2697</v>
      </c>
      <c r="E16" s="6">
        <f t="shared" si="0"/>
        <v>-0.14489537095751426</v>
      </c>
    </row>
    <row r="17" spans="2:5" ht="20.100000000000001" customHeight="1" thickBot="1" x14ac:dyDescent="0.25">
      <c r="B17" s="4" t="s">
        <v>19</v>
      </c>
      <c r="C17" s="5">
        <v>2104</v>
      </c>
      <c r="D17" s="5">
        <v>1735</v>
      </c>
      <c r="E17" s="6">
        <f t="shared" si="0"/>
        <v>-0.17538022813688212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11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9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0.40015214910612401</v>
      </c>
      <c r="D20" s="6">
        <f>D17/D15</f>
        <v>0.39147111913357402</v>
      </c>
      <c r="E20" s="6">
        <f t="shared" si="0"/>
        <v>-2.1694323001743277E-2</v>
      </c>
    </row>
    <row r="21" spans="2:5" ht="30" customHeight="1" thickBot="1" x14ac:dyDescent="0.25">
      <c r="B21" s="4" t="s">
        <v>23</v>
      </c>
      <c r="C21" s="5">
        <v>741</v>
      </c>
      <c r="D21" s="5">
        <v>499</v>
      </c>
      <c r="E21" s="6">
        <f t="shared" si="0"/>
        <v>-0.32658569500674761</v>
      </c>
    </row>
    <row r="22" spans="2:5" ht="20.100000000000001" customHeight="1" thickBot="1" x14ac:dyDescent="0.25">
      <c r="B22" s="4" t="s">
        <v>24</v>
      </c>
      <c r="C22" s="5">
        <v>427</v>
      </c>
      <c r="D22" s="5">
        <v>291</v>
      </c>
      <c r="E22" s="6">
        <f t="shared" si="0"/>
        <v>-0.31850117096018737</v>
      </c>
    </row>
    <row r="23" spans="2:5" ht="20.100000000000001" customHeight="1" thickBot="1" x14ac:dyDescent="0.25">
      <c r="B23" s="4" t="s">
        <v>25</v>
      </c>
      <c r="C23" s="5">
        <v>314</v>
      </c>
      <c r="D23" s="5">
        <v>208</v>
      </c>
      <c r="E23" s="6">
        <f t="shared" si="0"/>
        <v>-0.33757961783439489</v>
      </c>
    </row>
    <row r="24" spans="2:5" ht="20.100000000000001" customHeight="1" thickBot="1" x14ac:dyDescent="0.25">
      <c r="B24" s="4" t="s">
        <v>21</v>
      </c>
      <c r="C24" s="6">
        <f>C23/C21</f>
        <v>0.42375168690958165</v>
      </c>
      <c r="D24" s="6">
        <f t="shared" ref="D24" si="1">D23/D21</f>
        <v>0.41683366733466931</v>
      </c>
      <c r="E24" s="6">
        <f t="shared" si="0"/>
        <v>-1.6325644920414148E-2</v>
      </c>
    </row>
    <row r="25" spans="2:5" ht="20.100000000000001" customHeight="1" thickBot="1" x14ac:dyDescent="0.25">
      <c r="B25" s="7" t="s">
        <v>26</v>
      </c>
      <c r="C25" s="6">
        <v>0.13450642307821198</v>
      </c>
      <c r="D25" s="6">
        <v>0.11213482492216725</v>
      </c>
      <c r="E25" s="6">
        <f t="shared" si="0"/>
        <v>-0.16632364197980512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1399</v>
      </c>
      <c r="D34" s="5">
        <v>1069</v>
      </c>
      <c r="E34" s="6">
        <f>IF(C34&gt;0,(D34-C34)/C34,"-")</f>
        <v>-0.23588277340957828</v>
      </c>
    </row>
    <row r="35" spans="2:5" ht="20.100000000000001" customHeight="1" thickBot="1" x14ac:dyDescent="0.25">
      <c r="B35" s="4" t="s">
        <v>29</v>
      </c>
      <c r="C35" s="5">
        <v>29</v>
      </c>
      <c r="D35" s="5">
        <v>4</v>
      </c>
      <c r="E35" s="6">
        <f t="shared" ref="E35:E37" si="2">IF(C35&gt;0,(D35-C35)/C35,"-")</f>
        <v>-0.86206896551724133</v>
      </c>
    </row>
    <row r="36" spans="2:5" ht="20.100000000000001" customHeight="1" thickBot="1" x14ac:dyDescent="0.25">
      <c r="B36" s="4" t="s">
        <v>28</v>
      </c>
      <c r="C36" s="5">
        <v>718</v>
      </c>
      <c r="D36" s="5">
        <v>522</v>
      </c>
      <c r="E36" s="6">
        <f t="shared" si="2"/>
        <v>-0.27298050139275765</v>
      </c>
    </row>
    <row r="37" spans="2:5" ht="20.100000000000001" customHeight="1" thickBot="1" x14ac:dyDescent="0.25">
      <c r="B37" s="4" t="s">
        <v>30</v>
      </c>
      <c r="C37" s="5">
        <v>652</v>
      </c>
      <c r="D37" s="5">
        <v>543</v>
      </c>
      <c r="E37" s="6">
        <f t="shared" si="2"/>
        <v>-0.16717791411042945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376</v>
      </c>
      <c r="D44" s="5">
        <v>174</v>
      </c>
      <c r="E44" s="6">
        <f>IF(C44&gt;0,(D44-C44)/C44,"-")</f>
        <v>-0.53723404255319152</v>
      </c>
    </row>
    <row r="45" spans="2:5" ht="20.100000000000001" customHeight="1" thickBot="1" x14ac:dyDescent="0.25">
      <c r="B45" s="4" t="s">
        <v>34</v>
      </c>
      <c r="C45" s="5">
        <v>76</v>
      </c>
      <c r="D45" s="5">
        <v>22</v>
      </c>
      <c r="E45" s="6">
        <f t="shared" ref="E45:E51" si="3">IF(C45&gt;0,(D45-C45)/C45,"-")</f>
        <v>-0.71052631578947367</v>
      </c>
    </row>
    <row r="46" spans="2:5" ht="20.100000000000001" customHeight="1" thickBot="1" x14ac:dyDescent="0.25">
      <c r="B46" s="4" t="s">
        <v>31</v>
      </c>
      <c r="C46" s="5">
        <v>70</v>
      </c>
      <c r="D46" s="5">
        <v>73</v>
      </c>
      <c r="E46" s="6">
        <f t="shared" si="3"/>
        <v>4.2857142857142858E-2</v>
      </c>
    </row>
    <row r="47" spans="2:5" ht="20.100000000000001" customHeight="1" thickBot="1" x14ac:dyDescent="0.25">
      <c r="B47" s="4" t="s">
        <v>32</v>
      </c>
      <c r="C47" s="5">
        <v>1942</v>
      </c>
      <c r="D47" s="5">
        <v>1254</v>
      </c>
      <c r="E47" s="6">
        <f t="shared" si="3"/>
        <v>-0.35427394438722964</v>
      </c>
    </row>
    <row r="48" spans="2:5" ht="20.100000000000001" customHeight="1" thickBot="1" x14ac:dyDescent="0.25">
      <c r="B48" s="4" t="s">
        <v>35</v>
      </c>
      <c r="C48" s="5">
        <v>1611</v>
      </c>
      <c r="D48" s="5">
        <v>739</v>
      </c>
      <c r="E48" s="6">
        <f t="shared" si="3"/>
        <v>-0.54127870887647422</v>
      </c>
    </row>
    <row r="49" spans="2:5" ht="20.100000000000001" customHeight="1" thickBot="1" x14ac:dyDescent="0.25">
      <c r="B49" s="4" t="s">
        <v>67</v>
      </c>
      <c r="C49" s="5">
        <v>816</v>
      </c>
      <c r="D49" s="5">
        <v>605</v>
      </c>
      <c r="E49" s="6">
        <f t="shared" si="3"/>
        <v>-0.25857843137254904</v>
      </c>
    </row>
    <row r="50" spans="2:5" ht="20.100000000000001" customHeight="1" collapsed="1" thickBot="1" x14ac:dyDescent="0.25">
      <c r="B50" s="4" t="s">
        <v>36</v>
      </c>
      <c r="C50" s="6">
        <f>C44/(C44+C45)</f>
        <v>0.83185840707964598</v>
      </c>
      <c r="D50" s="6">
        <f>D44/(D44+D45)</f>
        <v>0.88775510204081631</v>
      </c>
      <c r="E50" s="6">
        <f t="shared" si="3"/>
        <v>6.7194963091619667E-2</v>
      </c>
    </row>
    <row r="51" spans="2:5" ht="20.100000000000001" customHeight="1" thickBot="1" x14ac:dyDescent="0.25">
      <c r="B51" s="4" t="s">
        <v>37</v>
      </c>
      <c r="C51" s="6">
        <f>C47/(C46+C47)</f>
        <v>0.96520874751491059</v>
      </c>
      <c r="D51" s="6">
        <f t="shared" ref="D51" si="4">D47/(D46+D47)</f>
        <v>0.94498869630746041</v>
      </c>
      <c r="E51" s="6">
        <f t="shared" si="3"/>
        <v>-2.0948889304526142E-2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454</v>
      </c>
      <c r="D58" s="5">
        <v>197</v>
      </c>
      <c r="E58" s="6">
        <f>IF(C58&gt;0,(D58-C58)/C58,"-")</f>
        <v>-0.56607929515418498</v>
      </c>
    </row>
    <row r="59" spans="2:5" ht="20.100000000000001" customHeight="1" thickBot="1" x14ac:dyDescent="0.25">
      <c r="B59" s="4" t="s">
        <v>41</v>
      </c>
      <c r="C59" s="5">
        <v>243</v>
      </c>
      <c r="D59" s="5">
        <v>112</v>
      </c>
      <c r="E59" s="6">
        <f t="shared" ref="E59:E63" si="5">IF(C59&gt;0,(D59-C59)/C59,"-")</f>
        <v>-0.53909465020576131</v>
      </c>
    </row>
    <row r="60" spans="2:5" ht="20.100000000000001" customHeight="1" thickBot="1" x14ac:dyDescent="0.25">
      <c r="B60" s="4" t="s">
        <v>42</v>
      </c>
      <c r="C60" s="5">
        <v>133</v>
      </c>
      <c r="D60" s="5">
        <v>63</v>
      </c>
      <c r="E60" s="6">
        <f t="shared" si="5"/>
        <v>-0.52631578947368418</v>
      </c>
    </row>
    <row r="61" spans="2:5" ht="20.100000000000001" customHeight="1" collapsed="1" thickBot="1" x14ac:dyDescent="0.25">
      <c r="B61" s="4" t="s">
        <v>98</v>
      </c>
      <c r="C61" s="6">
        <f>(C59+C60)/C58</f>
        <v>0.82819383259911894</v>
      </c>
      <c r="D61" s="6">
        <f>(D59+D60)/D58</f>
        <v>0.8883248730964467</v>
      </c>
      <c r="E61" s="6">
        <f t="shared" si="5"/>
        <v>7.2605032940922354E-2</v>
      </c>
    </row>
    <row r="62" spans="2:5" ht="20.100000000000001" customHeight="1" thickBot="1" x14ac:dyDescent="0.25">
      <c r="B62" s="4" t="s">
        <v>39</v>
      </c>
      <c r="C62" s="6">
        <v>0.81543624161073824</v>
      </c>
      <c r="D62" s="6">
        <v>0.86153846153846159</v>
      </c>
      <c r="E62" s="6">
        <f t="shared" si="5"/>
        <v>5.6536878759101052E-2</v>
      </c>
    </row>
    <row r="63" spans="2:5" ht="20.100000000000001" customHeight="1" thickBot="1" x14ac:dyDescent="0.25">
      <c r="B63" s="4" t="s">
        <v>40</v>
      </c>
      <c r="C63" s="6">
        <v>0.85256410256410253</v>
      </c>
      <c r="D63" s="6">
        <v>0.94029850746268662</v>
      </c>
      <c r="E63" s="6">
        <f t="shared" si="5"/>
        <v>0.10290652003142194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7006</v>
      </c>
      <c r="D70" s="5">
        <v>5492</v>
      </c>
      <c r="E70" s="6">
        <f>IF(C70&gt;0,(D70-C70)/C70,"-")</f>
        <v>-0.21610048529831574</v>
      </c>
    </row>
    <row r="71" spans="2:10" ht="20.100000000000001" customHeight="1" thickBot="1" x14ac:dyDescent="0.25">
      <c r="B71" s="4" t="s">
        <v>45</v>
      </c>
      <c r="C71" s="5">
        <v>2355</v>
      </c>
      <c r="D71" s="5">
        <v>1124</v>
      </c>
      <c r="E71" s="6">
        <f t="shared" ref="E71:E77" si="6">IF(C71&gt;0,(D71-C71)/C71,"-")</f>
        <v>-0.5227176220806794</v>
      </c>
    </row>
    <row r="72" spans="2:10" ht="20.100000000000001" customHeight="1" thickBot="1" x14ac:dyDescent="0.25">
      <c r="B72" s="4" t="s">
        <v>43</v>
      </c>
      <c r="C72" s="5">
        <v>26</v>
      </c>
      <c r="D72" s="5">
        <v>24</v>
      </c>
      <c r="E72" s="6">
        <f t="shared" si="6"/>
        <v>-7.6923076923076927E-2</v>
      </c>
    </row>
    <row r="73" spans="2:10" ht="20.100000000000001" customHeight="1" thickBot="1" x14ac:dyDescent="0.25">
      <c r="B73" s="4" t="s">
        <v>46</v>
      </c>
      <c r="C73" s="5">
        <v>2756</v>
      </c>
      <c r="D73" s="5">
        <v>3217</v>
      </c>
      <c r="E73" s="6">
        <f t="shared" si="6"/>
        <v>0.16727140783744557</v>
      </c>
    </row>
    <row r="74" spans="2:10" ht="20.100000000000001" customHeight="1" thickBot="1" x14ac:dyDescent="0.25">
      <c r="B74" s="4" t="s">
        <v>47</v>
      </c>
      <c r="C74" s="5">
        <v>1684</v>
      </c>
      <c r="D74" s="5">
        <v>1004</v>
      </c>
      <c r="E74" s="6">
        <f t="shared" si="6"/>
        <v>-0.40380047505938244</v>
      </c>
    </row>
    <row r="75" spans="2:10" ht="20.100000000000001" customHeight="1" thickBot="1" x14ac:dyDescent="0.25">
      <c r="B75" s="4" t="s">
        <v>48</v>
      </c>
      <c r="C75" s="5">
        <v>174</v>
      </c>
      <c r="D75" s="5">
        <v>110</v>
      </c>
      <c r="E75" s="6">
        <f t="shared" si="6"/>
        <v>-0.36781609195402298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11</v>
      </c>
      <c r="D77" s="5">
        <v>13</v>
      </c>
      <c r="E77" s="6">
        <f t="shared" si="6"/>
        <v>0.18181818181818182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300</v>
      </c>
      <c r="D90" s="5">
        <v>141</v>
      </c>
      <c r="E90" s="6">
        <f>IF(C90&gt;0,(D90-C90)/C90,"-")</f>
        <v>-0.53</v>
      </c>
    </row>
    <row r="91" spans="2:5" ht="29.25" thickBot="1" x14ac:dyDescent="0.25">
      <c r="B91" s="4" t="s">
        <v>52</v>
      </c>
      <c r="C91" s="5">
        <v>331</v>
      </c>
      <c r="D91" s="5">
        <v>150</v>
      </c>
      <c r="E91" s="6">
        <f t="shared" ref="E91:E93" si="7">IF(C91&gt;0,(D91-C91)/C91,"-")</f>
        <v>-0.54682779456193353</v>
      </c>
    </row>
    <row r="92" spans="2:5" ht="29.25" customHeight="1" thickBot="1" x14ac:dyDescent="0.25">
      <c r="B92" s="4" t="s">
        <v>53</v>
      </c>
      <c r="C92" s="5">
        <v>728</v>
      </c>
      <c r="D92" s="5">
        <v>307</v>
      </c>
      <c r="E92" s="6">
        <f t="shared" si="7"/>
        <v>-0.57829670329670335</v>
      </c>
    </row>
    <row r="93" spans="2:5" ht="29.25" customHeight="1" thickBot="1" x14ac:dyDescent="0.25">
      <c r="B93" s="4" t="s">
        <v>54</v>
      </c>
      <c r="C93" s="6">
        <f>(C90+C91)/(C90+C91+C92)</f>
        <v>0.46431199411331864</v>
      </c>
      <c r="D93" s="6">
        <f>(D90+D91)/(D90+D91+D92)</f>
        <v>0.48662207357859533</v>
      </c>
      <c r="E93" s="6">
        <f t="shared" si="7"/>
        <v>4.8049759101919207E-2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1373</v>
      </c>
      <c r="D100" s="5">
        <v>606</v>
      </c>
      <c r="E100" s="6">
        <f>IF(C100&gt;0,(D100-C100)/C100,"-")</f>
        <v>-0.55863073561544063</v>
      </c>
    </row>
    <row r="101" spans="2:5" ht="20.100000000000001" customHeight="1" thickBot="1" x14ac:dyDescent="0.25">
      <c r="B101" s="4" t="s">
        <v>41</v>
      </c>
      <c r="C101" s="5">
        <v>417</v>
      </c>
      <c r="D101" s="5">
        <v>182</v>
      </c>
      <c r="E101" s="6">
        <f t="shared" ref="E101:E105" si="8">IF(C101&gt;0,(D101-C101)/C101,"-")</f>
        <v>-0.56354916067146288</v>
      </c>
    </row>
    <row r="102" spans="2:5" ht="20.100000000000001" customHeight="1" thickBot="1" x14ac:dyDescent="0.25">
      <c r="B102" s="4" t="s">
        <v>42</v>
      </c>
      <c r="C102" s="5">
        <v>219</v>
      </c>
      <c r="D102" s="5">
        <v>110</v>
      </c>
      <c r="E102" s="6">
        <f t="shared" si="8"/>
        <v>-0.49771689497716892</v>
      </c>
    </row>
    <row r="103" spans="2:5" ht="20.100000000000001" customHeight="1" thickBot="1" x14ac:dyDescent="0.25">
      <c r="B103" s="4" t="s">
        <v>98</v>
      </c>
      <c r="C103" s="6">
        <f>(C101+C102)/C100</f>
        <v>0.4632192279679534</v>
      </c>
      <c r="D103" s="6">
        <f>(D101+D102)/D100</f>
        <v>0.48184818481848185</v>
      </c>
      <c r="E103" s="6">
        <f t="shared" si="8"/>
        <v>4.0216285779521334E-2</v>
      </c>
    </row>
    <row r="104" spans="2:5" ht="20.100000000000001" customHeight="1" thickBot="1" x14ac:dyDescent="0.25">
      <c r="B104" s="4" t="s">
        <v>39</v>
      </c>
      <c r="C104" s="6">
        <v>0.4837587006960557</v>
      </c>
      <c r="D104" s="6">
        <v>0.49863013698630138</v>
      </c>
      <c r="E104" s="6">
        <f t="shared" si="8"/>
        <v>3.0741434249860367E-2</v>
      </c>
    </row>
    <row r="105" spans="2:5" ht="20.100000000000001" customHeight="1" thickBot="1" x14ac:dyDescent="0.25">
      <c r="B105" s="4" t="s">
        <v>40</v>
      </c>
      <c r="C105" s="6">
        <v>0.42857142857142855</v>
      </c>
      <c r="D105" s="6">
        <v>0.45643153526970953</v>
      </c>
      <c r="E105" s="6">
        <f t="shared" si="8"/>
        <v>6.5006915629322301E-2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1319</v>
      </c>
      <c r="D112" s="5">
        <v>648</v>
      </c>
      <c r="E112" s="6">
        <f>IF(C112&gt;0,(D112-C112)/C112,"-")</f>
        <v>-0.5087187263078089</v>
      </c>
    </row>
    <row r="113" spans="2:14" ht="15" thickBot="1" x14ac:dyDescent="0.25">
      <c r="B113" s="4" t="s">
        <v>56</v>
      </c>
      <c r="C113" s="5">
        <v>602</v>
      </c>
      <c r="D113" s="5">
        <v>236</v>
      </c>
      <c r="E113" s="6">
        <f t="shared" ref="E113:E114" si="9">IF(C113&gt;0,(D113-C113)/C113,"-")</f>
        <v>-0.60797342192691028</v>
      </c>
    </row>
    <row r="114" spans="2:14" ht="15" thickBot="1" x14ac:dyDescent="0.25">
      <c r="B114" s="4" t="s">
        <v>57</v>
      </c>
      <c r="C114" s="5">
        <v>717</v>
      </c>
      <c r="D114" s="5">
        <v>412</v>
      </c>
      <c r="E114" s="6">
        <f t="shared" si="9"/>
        <v>-0.42538354253835425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11</v>
      </c>
      <c r="D128" s="10">
        <v>1</v>
      </c>
      <c r="E128" s="10">
        <v>5</v>
      </c>
      <c r="F128" s="10">
        <v>17</v>
      </c>
      <c r="G128" s="10">
        <v>5</v>
      </c>
      <c r="H128" s="10">
        <v>1</v>
      </c>
      <c r="I128" s="10">
        <v>1</v>
      </c>
      <c r="J128" s="10">
        <v>7</v>
      </c>
      <c r="K128" s="6">
        <f>IF(C128=0,"-",(G128-C128)/C128)</f>
        <v>-0.54545454545454541</v>
      </c>
      <c r="L128" s="6">
        <f t="shared" ref="L128:N133" si="10">IF(D128=0,"-",(H128-D128)/D128)</f>
        <v>0</v>
      </c>
      <c r="M128" s="6">
        <f t="shared" si="10"/>
        <v>-0.8</v>
      </c>
      <c r="N128" s="6">
        <f t="shared" si="10"/>
        <v>-0.58823529411764708</v>
      </c>
    </row>
    <row r="129" spans="2:14" ht="15" thickBot="1" x14ac:dyDescent="0.25">
      <c r="B129" s="4" t="s">
        <v>64</v>
      </c>
      <c r="C129" s="10">
        <v>1</v>
      </c>
      <c r="D129" s="10">
        <v>0</v>
      </c>
      <c r="E129" s="10">
        <v>0</v>
      </c>
      <c r="F129" s="10">
        <v>1</v>
      </c>
      <c r="G129" s="10">
        <v>1</v>
      </c>
      <c r="H129" s="10">
        <v>0</v>
      </c>
      <c r="I129" s="10">
        <v>0</v>
      </c>
      <c r="J129" s="10">
        <v>1</v>
      </c>
      <c r="K129" s="6">
        <f t="shared" ref="K129:K133" si="11">IF(C129=0,"-",(G129-C129)/C129)</f>
        <v>0</v>
      </c>
      <c r="L129" s="6" t="str">
        <f t="shared" si="10"/>
        <v>-</v>
      </c>
      <c r="M129" s="6" t="str">
        <f t="shared" si="10"/>
        <v>-</v>
      </c>
      <c r="N129" s="6">
        <f t="shared" si="10"/>
        <v>0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1</v>
      </c>
      <c r="D131" s="10">
        <v>0</v>
      </c>
      <c r="E131" s="10">
        <v>0</v>
      </c>
      <c r="F131" s="10">
        <v>1</v>
      </c>
      <c r="G131" s="10">
        <v>0</v>
      </c>
      <c r="H131" s="10">
        <v>0</v>
      </c>
      <c r="I131" s="10">
        <v>0</v>
      </c>
      <c r="J131" s="10">
        <v>0</v>
      </c>
      <c r="K131" s="6">
        <f t="shared" si="11"/>
        <v>-1</v>
      </c>
      <c r="L131" s="6" t="str">
        <f t="shared" si="10"/>
        <v>-</v>
      </c>
      <c r="M131" s="6" t="str">
        <f t="shared" si="10"/>
        <v>-</v>
      </c>
      <c r="N131" s="6">
        <f t="shared" si="10"/>
        <v>-1</v>
      </c>
    </row>
    <row r="132" spans="2:14" ht="15" thickBot="1" x14ac:dyDescent="0.25">
      <c r="B132" s="4" t="s">
        <v>67</v>
      </c>
      <c r="C132" s="10">
        <v>3</v>
      </c>
      <c r="D132" s="10">
        <v>0</v>
      </c>
      <c r="E132" s="10">
        <v>0</v>
      </c>
      <c r="F132" s="10">
        <v>3</v>
      </c>
      <c r="G132" s="10">
        <v>0</v>
      </c>
      <c r="H132" s="10">
        <v>0</v>
      </c>
      <c r="I132" s="10">
        <v>0</v>
      </c>
      <c r="J132" s="10">
        <v>0</v>
      </c>
      <c r="K132" s="6">
        <f t="shared" si="11"/>
        <v>-1</v>
      </c>
      <c r="L132" s="6" t="str">
        <f t="shared" si="10"/>
        <v>-</v>
      </c>
      <c r="M132" s="6" t="str">
        <f t="shared" si="10"/>
        <v>-</v>
      </c>
      <c r="N132" s="6">
        <f t="shared" si="10"/>
        <v>-1</v>
      </c>
    </row>
    <row r="133" spans="2:14" ht="15" thickBot="1" x14ac:dyDescent="0.25">
      <c r="B133" s="4" t="s">
        <v>68</v>
      </c>
      <c r="C133" s="10">
        <v>16</v>
      </c>
      <c r="D133" s="10">
        <v>1</v>
      </c>
      <c r="E133" s="10">
        <v>5</v>
      </c>
      <c r="F133" s="10">
        <v>22</v>
      </c>
      <c r="G133" s="10">
        <v>6</v>
      </c>
      <c r="H133" s="10">
        <v>1</v>
      </c>
      <c r="I133" s="10">
        <v>1</v>
      </c>
      <c r="J133" s="10">
        <v>8</v>
      </c>
      <c r="K133" s="6">
        <f t="shared" si="11"/>
        <v>-0.625</v>
      </c>
      <c r="L133" s="6">
        <f t="shared" si="10"/>
        <v>0</v>
      </c>
      <c r="M133" s="6">
        <f t="shared" si="10"/>
        <v>-0.8</v>
      </c>
      <c r="N133" s="6">
        <f t="shared" si="10"/>
        <v>-0.63636363636363635</v>
      </c>
    </row>
    <row r="134" spans="2:14" ht="15" thickBot="1" x14ac:dyDescent="0.25">
      <c r="B134" s="4" t="s">
        <v>36</v>
      </c>
      <c r="C134" s="6">
        <f>IF(C128=0,"-",C128/(C128+C129))</f>
        <v>0.91666666666666663</v>
      </c>
      <c r="D134" s="6">
        <f>IF(D128=0,"-",D128/(D128+D129))</f>
        <v>1</v>
      </c>
      <c r="E134" s="6">
        <f t="shared" ref="E134:J134" si="12">IF(E128=0,"-",E128/(E128+E129))</f>
        <v>1</v>
      </c>
      <c r="F134" s="6">
        <f t="shared" si="12"/>
        <v>0.94444444444444442</v>
      </c>
      <c r="G134" s="6">
        <f t="shared" si="12"/>
        <v>0.83333333333333337</v>
      </c>
      <c r="H134" s="6">
        <f t="shared" si="12"/>
        <v>1</v>
      </c>
      <c r="I134" s="6">
        <f t="shared" si="12"/>
        <v>1</v>
      </c>
      <c r="J134" s="6">
        <f t="shared" si="12"/>
        <v>0.875</v>
      </c>
      <c r="K134" s="6">
        <f>IF(OR(C134="-",G134="-"),"-",(G134-C134)/C134)</f>
        <v>-9.0909090909090828E-2</v>
      </c>
      <c r="L134" s="6">
        <f t="shared" ref="L134:N135" si="13">IF(OR(D134="-",H134="-"),"-",(H134-D134)/D134)</f>
        <v>0</v>
      </c>
      <c r="M134" s="6">
        <f t="shared" si="13"/>
        <v>0</v>
      </c>
      <c r="N134" s="6">
        <f t="shared" si="13"/>
        <v>-7.3529411764705857E-2</v>
      </c>
    </row>
    <row r="135" spans="2:14" ht="15" thickBot="1" x14ac:dyDescent="0.25">
      <c r="B135" s="4" t="s">
        <v>37</v>
      </c>
      <c r="C135" s="6">
        <f>IF(C131=0,"-",C131/(C130+C131))</f>
        <v>1</v>
      </c>
      <c r="D135" s="6" t="str">
        <f t="shared" ref="D135:J135" si="14">IF(D131=0,"-",D131/(D130+D131))</f>
        <v>-</v>
      </c>
      <c r="E135" s="6" t="str">
        <f t="shared" si="14"/>
        <v>-</v>
      </c>
      <c r="F135" s="6">
        <f t="shared" si="14"/>
        <v>1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49</v>
      </c>
      <c r="D143" s="10">
        <v>0</v>
      </c>
      <c r="E143" s="10">
        <v>1</v>
      </c>
      <c r="F143" s="10">
        <v>50</v>
      </c>
      <c r="G143" s="10">
        <v>16</v>
      </c>
      <c r="H143" s="10">
        <v>0</v>
      </c>
      <c r="I143" s="10">
        <v>0</v>
      </c>
      <c r="J143" s="10">
        <v>16</v>
      </c>
      <c r="K143" s="6">
        <f>IF(C143=0,"-",(G143-C143)/C143)</f>
        <v>-0.67346938775510201</v>
      </c>
      <c r="L143" s="6" t="str">
        <f t="shared" ref="L143:N147" si="15">IF(D143=0,"-",(H143-D143)/D143)</f>
        <v>-</v>
      </c>
      <c r="M143" s="6">
        <f t="shared" si="15"/>
        <v>-1</v>
      </c>
      <c r="N143" s="6">
        <f t="shared" si="15"/>
        <v>-0.68</v>
      </c>
    </row>
    <row r="144" spans="2:14" ht="15" thickBot="1" x14ac:dyDescent="0.25">
      <c r="B144" s="4" t="s">
        <v>72</v>
      </c>
      <c r="C144" s="10">
        <v>25</v>
      </c>
      <c r="D144" s="10">
        <v>0</v>
      </c>
      <c r="E144" s="10">
        <v>0</v>
      </c>
      <c r="F144" s="10">
        <v>25</v>
      </c>
      <c r="G144" s="10">
        <v>13</v>
      </c>
      <c r="H144" s="10">
        <v>0</v>
      </c>
      <c r="I144" s="10">
        <v>0</v>
      </c>
      <c r="J144" s="10">
        <v>13</v>
      </c>
      <c r="K144" s="6">
        <f t="shared" ref="K144:K147" si="16">IF(C144=0,"-",(G144-C144)/C144)</f>
        <v>-0.48</v>
      </c>
      <c r="L144" s="6" t="str">
        <f t="shared" si="15"/>
        <v>-</v>
      </c>
      <c r="M144" s="6" t="str">
        <f t="shared" si="15"/>
        <v>-</v>
      </c>
      <c r="N144" s="6">
        <f t="shared" si="15"/>
        <v>-0.48</v>
      </c>
    </row>
    <row r="145" spans="2:14" ht="15" thickBot="1" x14ac:dyDescent="0.25">
      <c r="B145" s="4" t="s">
        <v>73</v>
      </c>
      <c r="C145" s="10">
        <v>228</v>
      </c>
      <c r="D145" s="10">
        <v>0</v>
      </c>
      <c r="E145" s="10">
        <v>9</v>
      </c>
      <c r="F145" s="10">
        <v>237</v>
      </c>
      <c r="G145" s="10">
        <v>91</v>
      </c>
      <c r="H145" s="10">
        <v>0</v>
      </c>
      <c r="I145" s="10">
        <v>2</v>
      </c>
      <c r="J145" s="10">
        <v>93</v>
      </c>
      <c r="K145" s="6">
        <f t="shared" si="16"/>
        <v>-0.60087719298245612</v>
      </c>
      <c r="L145" s="6" t="str">
        <f t="shared" si="15"/>
        <v>-</v>
      </c>
      <c r="M145" s="6">
        <f t="shared" si="15"/>
        <v>-0.77777777777777779</v>
      </c>
      <c r="N145" s="6">
        <f t="shared" si="15"/>
        <v>-0.60759493670886078</v>
      </c>
    </row>
    <row r="146" spans="2:14" ht="15" thickBot="1" x14ac:dyDescent="0.25">
      <c r="B146" s="4" t="s">
        <v>74</v>
      </c>
      <c r="C146" s="10">
        <v>71</v>
      </c>
      <c r="D146" s="10">
        <v>0</v>
      </c>
      <c r="E146" s="10">
        <v>5</v>
      </c>
      <c r="F146" s="10">
        <v>76</v>
      </c>
      <c r="G146" s="10">
        <v>33</v>
      </c>
      <c r="H146" s="10">
        <v>0</v>
      </c>
      <c r="I146" s="10">
        <v>9</v>
      </c>
      <c r="J146" s="10">
        <v>42</v>
      </c>
      <c r="K146" s="6">
        <f t="shared" si="16"/>
        <v>-0.53521126760563376</v>
      </c>
      <c r="L146" s="6" t="str">
        <f t="shared" si="15"/>
        <v>-</v>
      </c>
      <c r="M146" s="6">
        <f t="shared" si="15"/>
        <v>0.8</v>
      </c>
      <c r="N146" s="6">
        <f t="shared" si="15"/>
        <v>-0.44736842105263158</v>
      </c>
    </row>
    <row r="147" spans="2:14" ht="15" thickBot="1" x14ac:dyDescent="0.25">
      <c r="B147" s="4" t="s">
        <v>75</v>
      </c>
      <c r="C147" s="10">
        <v>7</v>
      </c>
      <c r="D147" s="10">
        <v>0</v>
      </c>
      <c r="E147" s="10">
        <v>4</v>
      </c>
      <c r="F147" s="10">
        <v>11</v>
      </c>
      <c r="G147" s="10">
        <v>4</v>
      </c>
      <c r="H147" s="10">
        <v>0</v>
      </c>
      <c r="I147" s="10">
        <v>0</v>
      </c>
      <c r="J147" s="10">
        <v>4</v>
      </c>
      <c r="K147" s="6">
        <f t="shared" si="16"/>
        <v>-0.42857142857142855</v>
      </c>
      <c r="L147" s="6" t="str">
        <f t="shared" si="15"/>
        <v>-</v>
      </c>
      <c r="M147" s="6">
        <f t="shared" si="15"/>
        <v>-1</v>
      </c>
      <c r="N147" s="6">
        <f t="shared" si="15"/>
        <v>-0.63636363636363635</v>
      </c>
    </row>
    <row r="148" spans="2:14" ht="15" thickBot="1" x14ac:dyDescent="0.25">
      <c r="B148" s="7" t="s">
        <v>68</v>
      </c>
      <c r="C148" s="10">
        <v>380</v>
      </c>
      <c r="D148" s="10">
        <v>0</v>
      </c>
      <c r="E148" s="10">
        <v>19</v>
      </c>
      <c r="F148" s="10">
        <v>399</v>
      </c>
      <c r="G148" s="10">
        <v>157</v>
      </c>
      <c r="H148" s="10">
        <v>0</v>
      </c>
      <c r="I148" s="10">
        <v>11</v>
      </c>
      <c r="J148" s="10">
        <v>168</v>
      </c>
      <c r="K148" s="6">
        <f t="shared" ref="K148" si="17">IF(C148=0,"-",(G148-C148)/C148)</f>
        <v>-0.58684210526315794</v>
      </c>
      <c r="L148" s="6" t="str">
        <f t="shared" ref="L148" si="18">IF(D148=0,"-",(H148-D148)/D148)</f>
        <v>-</v>
      </c>
      <c r="M148" s="6">
        <f t="shared" ref="M148" si="19">IF(E148=0,"-",(I148-E148)/E148)</f>
        <v>-0.42105263157894735</v>
      </c>
      <c r="N148" s="6">
        <f t="shared" ref="N148" si="20">IF(F148=0,"-",(J148-F148)/F148)</f>
        <v>-0.57894736842105265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0.17689530685920576</v>
      </c>
      <c r="D149" s="6" t="str">
        <f t="shared" si="21"/>
        <v>-</v>
      </c>
      <c r="E149" s="6">
        <f t="shared" si="21"/>
        <v>0.1</v>
      </c>
      <c r="F149" s="6">
        <f t="shared" si="21"/>
        <v>0.17421602787456447</v>
      </c>
      <c r="G149" s="6">
        <f t="shared" si="21"/>
        <v>0.14953271028037382</v>
      </c>
      <c r="H149" s="6" t="str">
        <f t="shared" si="21"/>
        <v>-</v>
      </c>
      <c r="I149" s="6" t="str">
        <f t="shared" si="21"/>
        <v>-</v>
      </c>
      <c r="J149" s="6">
        <f t="shared" si="21"/>
        <v>0.14678899082568808</v>
      </c>
      <c r="K149" s="6">
        <f>IF(OR(C149="-",G149="-"),"-",(G149-C149)/C149)</f>
        <v>-0.15468243372115201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-0.15743119266055047</v>
      </c>
    </row>
    <row r="150" spans="2:14" ht="29.25" thickBot="1" x14ac:dyDescent="0.25">
      <c r="B150" s="7" t="s">
        <v>77</v>
      </c>
      <c r="C150" s="6">
        <f t="shared" si="21"/>
        <v>0.26041666666666669</v>
      </c>
      <c r="D150" s="6" t="str">
        <f t="shared" si="21"/>
        <v>-</v>
      </c>
      <c r="E150" s="6" t="str">
        <f t="shared" si="21"/>
        <v>-</v>
      </c>
      <c r="F150" s="6">
        <f t="shared" si="21"/>
        <v>0.24752475247524752</v>
      </c>
      <c r="G150" s="6">
        <f t="shared" si="21"/>
        <v>0.28260869565217389</v>
      </c>
      <c r="H150" s="6" t="str">
        <f t="shared" si="21"/>
        <v>-</v>
      </c>
      <c r="I150" s="6" t="str">
        <f t="shared" si="21"/>
        <v>-</v>
      </c>
      <c r="J150" s="6">
        <f t="shared" si="21"/>
        <v>0.23636363636363636</v>
      </c>
      <c r="K150" s="6">
        <f>IF(OR(C150="-",G150="-"),"-",(G150-C150)/C150)</f>
        <v>8.5217391304347662E-2</v>
      </c>
      <c r="L150" s="6" t="str">
        <f t="shared" si="22"/>
        <v>-</v>
      </c>
      <c r="M150" s="6" t="str">
        <f t="shared" si="22"/>
        <v>-</v>
      </c>
      <c r="N150" s="6">
        <f t="shared" si="22"/>
        <v>-4.5090909090909098E-2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309</v>
      </c>
      <c r="D157" s="19">
        <v>125</v>
      </c>
      <c r="E157" s="18">
        <f>IF(C157=0,"-",(D157-C157)/C157)</f>
        <v>-0.59546925566343045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62</v>
      </c>
      <c r="D158" s="19">
        <v>27</v>
      </c>
      <c r="E158" s="18">
        <f t="shared" ref="E158:E159" si="23">IF(C158=0,"-",(D158-C158)/C158)</f>
        <v>-0.56451612903225812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4</v>
      </c>
      <c r="D159" s="19">
        <v>5</v>
      </c>
      <c r="E159" s="18">
        <f t="shared" si="23"/>
        <v>0.25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0.82399999999999995</v>
      </c>
      <c r="D160" s="18">
        <f>IF(D157=0,"-",D157/(D157+D158+D159))</f>
        <v>0.79617834394904463</v>
      </c>
      <c r="E160" s="18">
        <f>IF(OR(C160="-",D160="-"),"-",(D160-C160)/C160)</f>
        <v>-3.3764145692906949E-2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18</v>
      </c>
      <c r="D166" s="5">
        <v>8</v>
      </c>
      <c r="E166" s="6">
        <f>IF(C166=0,"-",(D166-C166)/C166)</f>
        <v>-0.55555555555555558</v>
      </c>
    </row>
    <row r="167" spans="2:14" ht="20.100000000000001" customHeight="1" thickBot="1" x14ac:dyDescent="0.25">
      <c r="B167" s="4" t="s">
        <v>41</v>
      </c>
      <c r="C167" s="5">
        <v>9</v>
      </c>
      <c r="D167" s="5">
        <v>5</v>
      </c>
      <c r="E167" s="6">
        <f t="shared" ref="E167:E168" si="24">IF(C167=0,"-",(D167-C167)/C167)</f>
        <v>-0.44444444444444442</v>
      </c>
    </row>
    <row r="168" spans="2:14" ht="20.100000000000001" customHeight="1" thickBot="1" x14ac:dyDescent="0.25">
      <c r="B168" s="4" t="s">
        <v>42</v>
      </c>
      <c r="C168" s="5">
        <v>8</v>
      </c>
      <c r="D168" s="5">
        <v>2</v>
      </c>
      <c r="E168" s="6">
        <f t="shared" si="24"/>
        <v>-0.75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0.94444444444444442</v>
      </c>
      <c r="D169" s="6">
        <f>IF(D166=0,"-",(D167+D168)/D166)</f>
        <v>0.875</v>
      </c>
      <c r="E169" s="6">
        <f t="shared" ref="E169:E171" si="25">IF(OR(C169="-",D169="-"),"-",(D169-C169)/C169)</f>
        <v>-7.3529411764705857E-2</v>
      </c>
    </row>
    <row r="170" spans="2:14" ht="20.100000000000001" customHeight="1" thickBot="1" x14ac:dyDescent="0.25">
      <c r="B170" s="4" t="s">
        <v>39</v>
      </c>
      <c r="C170" s="6">
        <v>0.9</v>
      </c>
      <c r="D170" s="6">
        <v>1</v>
      </c>
      <c r="E170" s="6">
        <f t="shared" si="25"/>
        <v>0.11111111111111108</v>
      </c>
    </row>
    <row r="171" spans="2:14" ht="20.100000000000001" customHeight="1" thickBot="1" x14ac:dyDescent="0.25">
      <c r="B171" s="4" t="s">
        <v>40</v>
      </c>
      <c r="C171" s="6">
        <v>1</v>
      </c>
      <c r="D171" s="6">
        <v>0.66666666666666663</v>
      </c>
      <c r="E171" s="6">
        <f t="shared" si="25"/>
        <v>-0.33333333333333337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35</v>
      </c>
      <c r="D178" s="5">
        <v>16</v>
      </c>
      <c r="E178" s="6">
        <f>IF(C178=0,"-",(D178-C178)/C178)</f>
        <v>-0.54285714285714282</v>
      </c>
      <c r="H178" s="13"/>
    </row>
    <row r="179" spans="2:8" ht="15" thickBot="1" x14ac:dyDescent="0.25">
      <c r="B179" s="4" t="s">
        <v>43</v>
      </c>
      <c r="C179" s="5">
        <v>25</v>
      </c>
      <c r="D179" s="5">
        <v>12</v>
      </c>
      <c r="E179" s="6">
        <f t="shared" ref="E179:E185" si="26">IF(C179=0,"-",(D179-C179)/C179)</f>
        <v>-0.52</v>
      </c>
      <c r="H179" s="13"/>
    </row>
    <row r="180" spans="2:8" ht="15" thickBot="1" x14ac:dyDescent="0.25">
      <c r="B180" s="4" t="s">
        <v>47</v>
      </c>
      <c r="C180" s="5">
        <v>7</v>
      </c>
      <c r="D180" s="5">
        <v>2</v>
      </c>
      <c r="E180" s="6">
        <f t="shared" si="26"/>
        <v>-0.7142857142857143</v>
      </c>
      <c r="H180" s="13"/>
    </row>
    <row r="181" spans="2:8" ht="15" thickBot="1" x14ac:dyDescent="0.25">
      <c r="B181" s="4" t="s">
        <v>78</v>
      </c>
      <c r="C181" s="5">
        <v>3</v>
      </c>
      <c r="D181" s="5">
        <v>2</v>
      </c>
      <c r="E181" s="6">
        <f t="shared" si="26"/>
        <v>-0.33333333333333331</v>
      </c>
      <c r="H181" s="13"/>
    </row>
    <row r="182" spans="2:8" ht="15" thickBot="1" x14ac:dyDescent="0.25">
      <c r="B182" s="15" t="s">
        <v>79</v>
      </c>
      <c r="C182" s="5">
        <v>433</v>
      </c>
      <c r="D182" s="5">
        <v>153</v>
      </c>
      <c r="E182" s="6">
        <f t="shared" si="26"/>
        <v>-0.64665127020785218</v>
      </c>
      <c r="H182" s="13"/>
    </row>
    <row r="183" spans="2:8" ht="15" thickBot="1" x14ac:dyDescent="0.25">
      <c r="B183" s="4" t="s">
        <v>47</v>
      </c>
      <c r="C183" s="5">
        <v>414</v>
      </c>
      <c r="D183" s="5">
        <v>146</v>
      </c>
      <c r="E183" s="6">
        <f t="shared" si="26"/>
        <v>-0.64734299516908211</v>
      </c>
      <c r="H183" s="13"/>
    </row>
    <row r="184" spans="2:8" ht="15" thickBot="1" x14ac:dyDescent="0.25">
      <c r="B184" s="4" t="s">
        <v>70</v>
      </c>
      <c r="C184" s="5">
        <v>1</v>
      </c>
      <c r="D184" s="5">
        <v>0</v>
      </c>
      <c r="E184" s="6">
        <f t="shared" si="26"/>
        <v>-1</v>
      </c>
      <c r="H184" s="13"/>
    </row>
    <row r="185" spans="2:8" ht="15" thickBot="1" x14ac:dyDescent="0.25">
      <c r="B185" s="4" t="s">
        <v>80</v>
      </c>
      <c r="C185" s="5">
        <v>18</v>
      </c>
      <c r="D185" s="5">
        <v>7</v>
      </c>
      <c r="E185" s="6">
        <f t="shared" si="26"/>
        <v>-0.61111111111111116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8</v>
      </c>
      <c r="D197" s="5">
        <v>1</v>
      </c>
      <c r="E197" s="6">
        <f t="shared" ref="E197:E200" si="27">IF(C197=0,"-",(D197-C197)/C197)</f>
        <v>-0.875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8</v>
      </c>
      <c r="D199" s="5">
        <v>1</v>
      </c>
      <c r="E199" s="6">
        <f t="shared" si="27"/>
        <v>-0.875</v>
      </c>
    </row>
    <row r="200" spans="2:5" ht="15" thickBot="1" x14ac:dyDescent="0.25">
      <c r="B200" s="4" t="s">
        <v>85</v>
      </c>
      <c r="C200" s="5">
        <v>6</v>
      </c>
      <c r="D200" s="5">
        <v>1</v>
      </c>
      <c r="E200" s="6">
        <f t="shared" si="27"/>
        <v>-0.83333333333333337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8</v>
      </c>
      <c r="D208" s="5">
        <v>1</v>
      </c>
      <c r="E208" s="6">
        <f t="shared" si="28"/>
        <v>-0.875</v>
      </c>
    </row>
    <row r="209" spans="2:5" ht="20.100000000000001" customHeight="1" thickBot="1" x14ac:dyDescent="0.25">
      <c r="B209" s="17" t="s">
        <v>86</v>
      </c>
      <c r="C209" s="5">
        <v>6</v>
      </c>
      <c r="D209" s="5">
        <v>1</v>
      </c>
      <c r="E209" s="6">
        <f t="shared" si="28"/>
        <v>-0.83333333333333337</v>
      </c>
    </row>
    <row r="210" spans="2:5" ht="20.100000000000001" customHeight="1" thickBot="1" x14ac:dyDescent="0.25">
      <c r="B210" s="17" t="s">
        <v>87</v>
      </c>
      <c r="C210" s="5">
        <v>2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5</v>
      </c>
      <c r="D221" s="5">
        <v>3</v>
      </c>
      <c r="E221" s="6">
        <f t="shared" ref="E221:E223" si="30">IF(C221=0,"-",(D221-C221)/C221)</f>
        <v>-0.4</v>
      </c>
    </row>
    <row r="222" spans="2:5" ht="15" thickBot="1" x14ac:dyDescent="0.25">
      <c r="B222" s="16" t="s">
        <v>92</v>
      </c>
      <c r="C222" s="5">
        <v>8</v>
      </c>
      <c r="D222" s="5">
        <v>2</v>
      </c>
      <c r="E222" s="6">
        <f t="shared" si="30"/>
        <v>-0.75</v>
      </c>
    </row>
    <row r="223" spans="2:5" ht="15" thickBot="1" x14ac:dyDescent="0.25">
      <c r="B223" s="16" t="s">
        <v>93</v>
      </c>
      <c r="C223" s="5">
        <v>14</v>
      </c>
      <c r="D223" s="5">
        <v>14</v>
      </c>
      <c r="E223" s="6">
        <f t="shared" si="30"/>
        <v>0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5850</v>
      </c>
      <c r="D14" s="5">
        <v>4958</v>
      </c>
      <c r="E14" s="6">
        <f>IF(C14&gt;0,(D14-C14)/C14)</f>
        <v>-0.15247863247863247</v>
      </c>
    </row>
    <row r="15" spans="1:5" ht="20.100000000000001" customHeight="1" thickBot="1" x14ac:dyDescent="0.25">
      <c r="B15" s="4" t="s">
        <v>17</v>
      </c>
      <c r="C15" s="5">
        <v>5456</v>
      </c>
      <c r="D15" s="5">
        <v>4510</v>
      </c>
      <c r="E15" s="6">
        <f t="shared" ref="E15:E25" si="0">IF(C15&gt;0,(D15-C15)/C15)</f>
        <v>-0.17338709677419356</v>
      </c>
    </row>
    <row r="16" spans="1:5" ht="20.100000000000001" customHeight="1" thickBot="1" x14ac:dyDescent="0.25">
      <c r="B16" s="4" t="s">
        <v>18</v>
      </c>
      <c r="C16" s="5">
        <v>3477</v>
      </c>
      <c r="D16" s="5">
        <v>2851</v>
      </c>
      <c r="E16" s="6">
        <f t="shared" si="0"/>
        <v>-0.18004026459591602</v>
      </c>
    </row>
    <row r="17" spans="2:5" ht="20.100000000000001" customHeight="1" thickBot="1" x14ac:dyDescent="0.25">
      <c r="B17" s="4" t="s">
        <v>19</v>
      </c>
      <c r="C17" s="5">
        <v>1979</v>
      </c>
      <c r="D17" s="5">
        <v>1659</v>
      </c>
      <c r="E17" s="6">
        <f t="shared" si="0"/>
        <v>-0.1616978271854472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16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5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0.36271994134897362</v>
      </c>
      <c r="D20" s="6">
        <f>D17/D15</f>
        <v>0.36784922394678493</v>
      </c>
      <c r="E20" s="6">
        <f t="shared" si="0"/>
        <v>1.4141165161019972E-2</v>
      </c>
    </row>
    <row r="21" spans="2:5" ht="30" customHeight="1" thickBot="1" x14ac:dyDescent="0.25">
      <c r="B21" s="4" t="s">
        <v>23</v>
      </c>
      <c r="C21" s="5">
        <v>566</v>
      </c>
      <c r="D21" s="5">
        <v>426</v>
      </c>
      <c r="E21" s="6">
        <f t="shared" si="0"/>
        <v>-0.24734982332155478</v>
      </c>
    </row>
    <row r="22" spans="2:5" ht="20.100000000000001" customHeight="1" thickBot="1" x14ac:dyDescent="0.25">
      <c r="B22" s="4" t="s">
        <v>24</v>
      </c>
      <c r="C22" s="5">
        <v>302</v>
      </c>
      <c r="D22" s="5">
        <v>242</v>
      </c>
      <c r="E22" s="6">
        <f t="shared" si="0"/>
        <v>-0.19867549668874171</v>
      </c>
    </row>
    <row r="23" spans="2:5" ht="20.100000000000001" customHeight="1" thickBot="1" x14ac:dyDescent="0.25">
      <c r="B23" s="4" t="s">
        <v>25</v>
      </c>
      <c r="C23" s="5">
        <v>264</v>
      </c>
      <c r="D23" s="5">
        <v>184</v>
      </c>
      <c r="E23" s="6">
        <f t="shared" si="0"/>
        <v>-0.30303030303030304</v>
      </c>
    </row>
    <row r="24" spans="2:5" ht="20.100000000000001" customHeight="1" thickBot="1" x14ac:dyDescent="0.25">
      <c r="B24" s="4" t="s">
        <v>21</v>
      </c>
      <c r="C24" s="6">
        <f>C23/C21</f>
        <v>0.46643109540636041</v>
      </c>
      <c r="D24" s="6">
        <f t="shared" ref="D24" si="1">D23/D21</f>
        <v>0.431924882629108</v>
      </c>
      <c r="E24" s="6">
        <f t="shared" si="0"/>
        <v>-7.3979228908806302E-2</v>
      </c>
    </row>
    <row r="25" spans="2:5" ht="20.100000000000001" customHeight="1" thickBot="1" x14ac:dyDescent="0.25">
      <c r="B25" s="7" t="s">
        <v>26</v>
      </c>
      <c r="C25" s="6">
        <v>0.21377810882387166</v>
      </c>
      <c r="D25" s="6">
        <v>0.17590437666470479</v>
      </c>
      <c r="E25" s="6">
        <f t="shared" si="0"/>
        <v>-0.17716375342421251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1349</v>
      </c>
      <c r="D34" s="5">
        <v>950</v>
      </c>
      <c r="E34" s="6">
        <f>IF(C34&gt;0,(D34-C34)/C34,"-")</f>
        <v>-0.29577464788732394</v>
      </c>
    </row>
    <row r="35" spans="2:5" ht="20.100000000000001" customHeight="1" thickBot="1" x14ac:dyDescent="0.25">
      <c r="B35" s="4" t="s">
        <v>29</v>
      </c>
      <c r="C35" s="5">
        <v>9</v>
      </c>
      <c r="D35" s="5">
        <v>10</v>
      </c>
      <c r="E35" s="6">
        <f t="shared" ref="E35:E37" si="2">IF(C35&gt;0,(D35-C35)/C35,"-")</f>
        <v>0.1111111111111111</v>
      </c>
    </row>
    <row r="36" spans="2:5" ht="20.100000000000001" customHeight="1" thickBot="1" x14ac:dyDescent="0.25">
      <c r="B36" s="4" t="s">
        <v>28</v>
      </c>
      <c r="C36" s="5">
        <v>1165</v>
      </c>
      <c r="D36" s="5">
        <v>807</v>
      </c>
      <c r="E36" s="6">
        <f t="shared" si="2"/>
        <v>-0.30729613733905581</v>
      </c>
    </row>
    <row r="37" spans="2:5" ht="20.100000000000001" customHeight="1" thickBot="1" x14ac:dyDescent="0.25">
      <c r="B37" s="4" t="s">
        <v>30</v>
      </c>
      <c r="C37" s="5">
        <v>175</v>
      </c>
      <c r="D37" s="5">
        <v>133</v>
      </c>
      <c r="E37" s="6">
        <f t="shared" si="2"/>
        <v>-0.24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803</v>
      </c>
      <c r="D44" s="5">
        <v>388</v>
      </c>
      <c r="E44" s="6">
        <f>IF(C44&gt;0,(D44-C44)/C44,"-")</f>
        <v>-0.51681195516811951</v>
      </c>
    </row>
    <row r="45" spans="2:5" ht="20.100000000000001" customHeight="1" thickBot="1" x14ac:dyDescent="0.25">
      <c r="B45" s="4" t="s">
        <v>34</v>
      </c>
      <c r="C45" s="5">
        <v>112</v>
      </c>
      <c r="D45" s="5">
        <v>38</v>
      </c>
      <c r="E45" s="6">
        <f t="shared" ref="E45:E51" si="3">IF(C45&gt;0,(D45-C45)/C45,"-")</f>
        <v>-0.6607142857142857</v>
      </c>
    </row>
    <row r="46" spans="2:5" ht="20.100000000000001" customHeight="1" thickBot="1" x14ac:dyDescent="0.25">
      <c r="B46" s="4" t="s">
        <v>31</v>
      </c>
      <c r="C46" s="5">
        <v>195</v>
      </c>
      <c r="D46" s="5">
        <v>149</v>
      </c>
      <c r="E46" s="6">
        <f t="shared" si="3"/>
        <v>-0.23589743589743589</v>
      </c>
    </row>
    <row r="47" spans="2:5" ht="20.100000000000001" customHeight="1" thickBot="1" x14ac:dyDescent="0.25">
      <c r="B47" s="4" t="s">
        <v>32</v>
      </c>
      <c r="C47" s="5">
        <v>1522</v>
      </c>
      <c r="D47" s="5">
        <v>1181</v>
      </c>
      <c r="E47" s="6">
        <f t="shared" si="3"/>
        <v>-0.22404730617608409</v>
      </c>
    </row>
    <row r="48" spans="2:5" ht="20.100000000000001" customHeight="1" thickBot="1" x14ac:dyDescent="0.25">
      <c r="B48" s="4" t="s">
        <v>35</v>
      </c>
      <c r="C48" s="5">
        <v>1065</v>
      </c>
      <c r="D48" s="5">
        <v>589</v>
      </c>
      <c r="E48" s="6">
        <f t="shared" si="3"/>
        <v>-0.44694835680751172</v>
      </c>
    </row>
    <row r="49" spans="2:5" ht="20.100000000000001" customHeight="1" thickBot="1" x14ac:dyDescent="0.25">
      <c r="B49" s="4" t="s">
        <v>67</v>
      </c>
      <c r="C49" s="5">
        <v>1096</v>
      </c>
      <c r="D49" s="5">
        <v>1378</v>
      </c>
      <c r="E49" s="6">
        <f t="shared" si="3"/>
        <v>0.25729927007299269</v>
      </c>
    </row>
    <row r="50" spans="2:5" ht="20.100000000000001" customHeight="1" collapsed="1" thickBot="1" x14ac:dyDescent="0.25">
      <c r="B50" s="4" t="s">
        <v>36</v>
      </c>
      <c r="C50" s="6">
        <f>C44/(C44+C45)</f>
        <v>0.87759562841530059</v>
      </c>
      <c r="D50" s="6">
        <f>D44/(D44+D45)</f>
        <v>0.91079812206572774</v>
      </c>
      <c r="E50" s="6">
        <f t="shared" si="3"/>
        <v>3.7833476575517867E-2</v>
      </c>
    </row>
    <row r="51" spans="2:5" ht="20.100000000000001" customHeight="1" thickBot="1" x14ac:dyDescent="0.25">
      <c r="B51" s="4" t="s">
        <v>37</v>
      </c>
      <c r="C51" s="6">
        <f>C47/(C46+C47)</f>
        <v>0.88642981945253352</v>
      </c>
      <c r="D51" s="6">
        <f t="shared" ref="D51" si="4">D47/(D46+D47)</f>
        <v>0.88796992481203008</v>
      </c>
      <c r="E51" s="6">
        <f t="shared" si="3"/>
        <v>1.7374250343335014E-3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917</v>
      </c>
      <c r="D58" s="5">
        <v>433</v>
      </c>
      <c r="E58" s="6">
        <f>IF(C58&gt;0,(D58-C58)/C58,"-")</f>
        <v>-0.52780806979280259</v>
      </c>
    </row>
    <row r="59" spans="2:5" ht="20.100000000000001" customHeight="1" thickBot="1" x14ac:dyDescent="0.25">
      <c r="B59" s="4" t="s">
        <v>41</v>
      </c>
      <c r="C59" s="5">
        <v>495</v>
      </c>
      <c r="D59" s="5">
        <v>261</v>
      </c>
      <c r="E59" s="6">
        <f t="shared" ref="E59:E63" si="5">IF(C59&gt;0,(D59-C59)/C59,"-")</f>
        <v>-0.47272727272727272</v>
      </c>
    </row>
    <row r="60" spans="2:5" ht="20.100000000000001" customHeight="1" thickBot="1" x14ac:dyDescent="0.25">
      <c r="B60" s="4" t="s">
        <v>42</v>
      </c>
      <c r="C60" s="5">
        <v>309</v>
      </c>
      <c r="D60" s="5">
        <v>128</v>
      </c>
      <c r="E60" s="6">
        <f t="shared" si="5"/>
        <v>-0.58576051779935279</v>
      </c>
    </row>
    <row r="61" spans="2:5" ht="20.100000000000001" customHeight="1" collapsed="1" thickBot="1" x14ac:dyDescent="0.25">
      <c r="B61" s="4" t="s">
        <v>98</v>
      </c>
      <c r="C61" s="6">
        <f>(C59+C60)/C58</f>
        <v>0.87677208287895314</v>
      </c>
      <c r="D61" s="6">
        <f>(D59+D60)/D58</f>
        <v>0.89838337182448036</v>
      </c>
      <c r="E61" s="6">
        <f t="shared" si="5"/>
        <v>2.4648696471453308E-2</v>
      </c>
    </row>
    <row r="62" spans="2:5" ht="20.100000000000001" customHeight="1" thickBot="1" x14ac:dyDescent="0.25">
      <c r="B62" s="4" t="s">
        <v>39</v>
      </c>
      <c r="C62" s="6">
        <v>0.85344827586206895</v>
      </c>
      <c r="D62" s="6">
        <v>0.86423841059602646</v>
      </c>
      <c r="E62" s="6">
        <f t="shared" si="5"/>
        <v>1.2642986152919915E-2</v>
      </c>
    </row>
    <row r="63" spans="2:5" ht="20.100000000000001" customHeight="1" thickBot="1" x14ac:dyDescent="0.25">
      <c r="B63" s="4" t="s">
        <v>40</v>
      </c>
      <c r="C63" s="6">
        <v>0.91691394658753711</v>
      </c>
      <c r="D63" s="6">
        <v>0.97709923664122134</v>
      </c>
      <c r="E63" s="6">
        <f t="shared" si="5"/>
        <v>6.5638973294794775E-2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6944</v>
      </c>
      <c r="D70" s="5">
        <v>5485</v>
      </c>
      <c r="E70" s="6">
        <f>IF(C70&gt;0,(D70-C70)/C70,"-")</f>
        <v>-0.21010944700460829</v>
      </c>
    </row>
    <row r="71" spans="2:10" ht="20.100000000000001" customHeight="1" thickBot="1" x14ac:dyDescent="0.25">
      <c r="B71" s="4" t="s">
        <v>45</v>
      </c>
      <c r="C71" s="5">
        <v>1787</v>
      </c>
      <c r="D71" s="5">
        <v>813</v>
      </c>
      <c r="E71" s="6">
        <f t="shared" ref="E71:E77" si="6">IF(C71&gt;0,(D71-C71)/C71,"-")</f>
        <v>-0.54504756575265811</v>
      </c>
    </row>
    <row r="72" spans="2:10" ht="20.100000000000001" customHeight="1" thickBot="1" x14ac:dyDescent="0.25">
      <c r="B72" s="4" t="s">
        <v>43</v>
      </c>
      <c r="C72" s="5">
        <v>8</v>
      </c>
      <c r="D72" s="5">
        <v>8</v>
      </c>
      <c r="E72" s="6">
        <f t="shared" si="6"/>
        <v>0</v>
      </c>
    </row>
    <row r="73" spans="2:10" ht="20.100000000000001" customHeight="1" thickBot="1" x14ac:dyDescent="0.25">
      <c r="B73" s="4" t="s">
        <v>46</v>
      </c>
      <c r="C73" s="5">
        <v>3646</v>
      </c>
      <c r="D73" s="5">
        <v>3724</v>
      </c>
      <c r="E73" s="6">
        <f t="shared" si="6"/>
        <v>2.1393307734503566E-2</v>
      </c>
    </row>
    <row r="74" spans="2:10" ht="20.100000000000001" customHeight="1" thickBot="1" x14ac:dyDescent="0.25">
      <c r="B74" s="4" t="s">
        <v>47</v>
      </c>
      <c r="C74" s="5">
        <v>1171</v>
      </c>
      <c r="D74" s="5">
        <v>744</v>
      </c>
      <c r="E74" s="6">
        <f t="shared" si="6"/>
        <v>-0.36464560204953034</v>
      </c>
    </row>
    <row r="75" spans="2:10" ht="20.100000000000001" customHeight="1" thickBot="1" x14ac:dyDescent="0.25">
      <c r="B75" s="4" t="s">
        <v>48</v>
      </c>
      <c r="C75" s="5">
        <v>327</v>
      </c>
      <c r="D75" s="5">
        <v>190</v>
      </c>
      <c r="E75" s="6">
        <f t="shared" si="6"/>
        <v>-0.41896024464831805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5</v>
      </c>
      <c r="D77" s="5">
        <v>6</v>
      </c>
      <c r="E77" s="6">
        <f t="shared" si="6"/>
        <v>0.2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349</v>
      </c>
      <c r="D90" s="5">
        <v>120</v>
      </c>
      <c r="E90" s="6">
        <f>IF(C90&gt;0,(D90-C90)/C90,"-")</f>
        <v>-0.65616045845272208</v>
      </c>
    </row>
    <row r="91" spans="2:5" ht="29.25" thickBot="1" x14ac:dyDescent="0.25">
      <c r="B91" s="4" t="s">
        <v>52</v>
      </c>
      <c r="C91" s="5">
        <v>219</v>
      </c>
      <c r="D91" s="5">
        <v>52</v>
      </c>
      <c r="E91" s="6">
        <f t="shared" ref="E91:E93" si="7">IF(C91&gt;0,(D91-C91)/C91,"-")</f>
        <v>-0.76255707762557079</v>
      </c>
    </row>
    <row r="92" spans="2:5" ht="29.25" customHeight="1" thickBot="1" x14ac:dyDescent="0.25">
      <c r="B92" s="4" t="s">
        <v>53</v>
      </c>
      <c r="C92" s="5">
        <v>420</v>
      </c>
      <c r="D92" s="5">
        <v>74</v>
      </c>
      <c r="E92" s="6">
        <f t="shared" si="7"/>
        <v>-0.82380952380952377</v>
      </c>
    </row>
    <row r="93" spans="2:5" ht="29.25" customHeight="1" thickBot="1" x14ac:dyDescent="0.25">
      <c r="B93" s="4" t="s">
        <v>54</v>
      </c>
      <c r="C93" s="6">
        <f>(C90+C91)/(C90+C91+C92)</f>
        <v>0.5748987854251012</v>
      </c>
      <c r="D93" s="6">
        <f>(D90+D91)/(D90+D91+D92)</f>
        <v>0.69918699186991873</v>
      </c>
      <c r="E93" s="6">
        <f t="shared" si="7"/>
        <v>0.21619145768922485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996</v>
      </c>
      <c r="D100" s="5">
        <v>248</v>
      </c>
      <c r="E100" s="6">
        <f>IF(C100&gt;0,(D100-C100)/C100,"-")</f>
        <v>-0.75100401606425704</v>
      </c>
    </row>
    <row r="101" spans="2:5" ht="20.100000000000001" customHeight="1" thickBot="1" x14ac:dyDescent="0.25">
      <c r="B101" s="4" t="s">
        <v>41</v>
      </c>
      <c r="C101" s="5">
        <v>385</v>
      </c>
      <c r="D101" s="5">
        <v>127</v>
      </c>
      <c r="E101" s="6">
        <f t="shared" ref="E101:E105" si="8">IF(C101&gt;0,(D101-C101)/C101,"-")</f>
        <v>-0.67012987012987013</v>
      </c>
    </row>
    <row r="102" spans="2:5" ht="20.100000000000001" customHeight="1" thickBot="1" x14ac:dyDescent="0.25">
      <c r="B102" s="4" t="s">
        <v>42</v>
      </c>
      <c r="C102" s="5">
        <v>185</v>
      </c>
      <c r="D102" s="5">
        <v>45</v>
      </c>
      <c r="E102" s="6">
        <f t="shared" si="8"/>
        <v>-0.7567567567567568</v>
      </c>
    </row>
    <row r="103" spans="2:5" ht="20.100000000000001" customHeight="1" thickBot="1" x14ac:dyDescent="0.25">
      <c r="B103" s="4" t="s">
        <v>98</v>
      </c>
      <c r="C103" s="6">
        <f>(C101+C102)/C100</f>
        <v>0.57228915662650603</v>
      </c>
      <c r="D103" s="6">
        <f>(D101+D102)/D100</f>
        <v>0.69354838709677424</v>
      </c>
      <c r="E103" s="6">
        <f t="shared" si="8"/>
        <v>0.21188455008488971</v>
      </c>
    </row>
    <row r="104" spans="2:5" ht="20.100000000000001" customHeight="1" thickBot="1" x14ac:dyDescent="0.25">
      <c r="B104" s="4" t="s">
        <v>39</v>
      </c>
      <c r="C104" s="6">
        <v>0.56451612903225812</v>
      </c>
      <c r="D104" s="6">
        <v>0.70949720670391059</v>
      </c>
      <c r="E104" s="6">
        <f t="shared" si="8"/>
        <v>0.25682362330407005</v>
      </c>
    </row>
    <row r="105" spans="2:5" ht="20.100000000000001" customHeight="1" thickBot="1" x14ac:dyDescent="0.25">
      <c r="B105" s="4" t="s">
        <v>40</v>
      </c>
      <c r="C105" s="6">
        <v>0.58917197452229297</v>
      </c>
      <c r="D105" s="6">
        <v>0.65217391304347827</v>
      </c>
      <c r="E105" s="6">
        <f t="shared" si="8"/>
        <v>0.10693301997649829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1052</v>
      </c>
      <c r="D112" s="5">
        <v>409</v>
      </c>
      <c r="E112" s="6">
        <f>IF(C112&gt;0,(D112-C112)/C112,"-")</f>
        <v>-0.61121673003802279</v>
      </c>
    </row>
    <row r="113" spans="2:14" ht="15" thickBot="1" x14ac:dyDescent="0.25">
      <c r="B113" s="4" t="s">
        <v>56</v>
      </c>
      <c r="C113" s="5">
        <v>638</v>
      </c>
      <c r="D113" s="5">
        <v>282</v>
      </c>
      <c r="E113" s="6">
        <f t="shared" ref="E113:E114" si="9">IF(C113&gt;0,(D113-C113)/C113,"-")</f>
        <v>-0.55799373040752354</v>
      </c>
    </row>
    <row r="114" spans="2:14" ht="15" thickBot="1" x14ac:dyDescent="0.25">
      <c r="B114" s="4" t="s">
        <v>57</v>
      </c>
      <c r="C114" s="5">
        <v>414</v>
      </c>
      <c r="D114" s="5">
        <v>127</v>
      </c>
      <c r="E114" s="6">
        <f t="shared" si="9"/>
        <v>-0.69323671497584538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9</v>
      </c>
      <c r="D128" s="10">
        <v>2</v>
      </c>
      <c r="E128" s="10">
        <v>2</v>
      </c>
      <c r="F128" s="10">
        <v>13</v>
      </c>
      <c r="G128" s="10">
        <v>5</v>
      </c>
      <c r="H128" s="10">
        <v>0</v>
      </c>
      <c r="I128" s="10">
        <v>0</v>
      </c>
      <c r="J128" s="10">
        <v>5</v>
      </c>
      <c r="K128" s="6">
        <f>IF(C128=0,"-",(G128-C128)/C128)</f>
        <v>-0.44444444444444442</v>
      </c>
      <c r="L128" s="6">
        <f t="shared" ref="L128:N133" si="10">IF(D128=0,"-",(H128-D128)/D128)</f>
        <v>-1</v>
      </c>
      <c r="M128" s="6">
        <f t="shared" si="10"/>
        <v>-1</v>
      </c>
      <c r="N128" s="6">
        <f t="shared" si="10"/>
        <v>-0.61538461538461542</v>
      </c>
    </row>
    <row r="129" spans="2:14" ht="15" thickBot="1" x14ac:dyDescent="0.25">
      <c r="B129" s="4" t="s">
        <v>64</v>
      </c>
      <c r="C129" s="10">
        <v>3</v>
      </c>
      <c r="D129" s="10">
        <v>0</v>
      </c>
      <c r="E129" s="10">
        <v>0</v>
      </c>
      <c r="F129" s="10">
        <v>3</v>
      </c>
      <c r="G129" s="10">
        <v>2</v>
      </c>
      <c r="H129" s="10">
        <v>0</v>
      </c>
      <c r="I129" s="10">
        <v>0</v>
      </c>
      <c r="J129" s="10">
        <v>2</v>
      </c>
      <c r="K129" s="6">
        <f t="shared" ref="K129:K133" si="11">IF(C129=0,"-",(G129-C129)/C129)</f>
        <v>-0.33333333333333331</v>
      </c>
      <c r="L129" s="6" t="str">
        <f t="shared" si="10"/>
        <v>-</v>
      </c>
      <c r="M129" s="6" t="str">
        <f t="shared" si="10"/>
        <v>-</v>
      </c>
      <c r="N129" s="6">
        <f t="shared" si="10"/>
        <v>-0.33333333333333331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1</v>
      </c>
      <c r="D132" s="10">
        <v>0</v>
      </c>
      <c r="E132" s="10">
        <v>0</v>
      </c>
      <c r="F132" s="10">
        <v>1</v>
      </c>
      <c r="G132" s="10">
        <v>0</v>
      </c>
      <c r="H132" s="10">
        <v>0</v>
      </c>
      <c r="I132" s="10">
        <v>0</v>
      </c>
      <c r="J132" s="10">
        <v>0</v>
      </c>
      <c r="K132" s="6">
        <f t="shared" si="11"/>
        <v>-1</v>
      </c>
      <c r="L132" s="6" t="str">
        <f t="shared" si="10"/>
        <v>-</v>
      </c>
      <c r="M132" s="6" t="str">
        <f t="shared" si="10"/>
        <v>-</v>
      </c>
      <c r="N132" s="6">
        <f t="shared" si="10"/>
        <v>-1</v>
      </c>
    </row>
    <row r="133" spans="2:14" ht="15" thickBot="1" x14ac:dyDescent="0.25">
      <c r="B133" s="4" t="s">
        <v>68</v>
      </c>
      <c r="C133" s="10">
        <v>13</v>
      </c>
      <c r="D133" s="10">
        <v>2</v>
      </c>
      <c r="E133" s="10">
        <v>2</v>
      </c>
      <c r="F133" s="10">
        <v>17</v>
      </c>
      <c r="G133" s="10">
        <v>7</v>
      </c>
      <c r="H133" s="10">
        <v>0</v>
      </c>
      <c r="I133" s="10">
        <v>0</v>
      </c>
      <c r="J133" s="10">
        <v>7</v>
      </c>
      <c r="K133" s="6">
        <f t="shared" si="11"/>
        <v>-0.46153846153846156</v>
      </c>
      <c r="L133" s="6">
        <f t="shared" si="10"/>
        <v>-1</v>
      </c>
      <c r="M133" s="6">
        <f t="shared" si="10"/>
        <v>-1</v>
      </c>
      <c r="N133" s="6">
        <f t="shared" si="10"/>
        <v>-0.58823529411764708</v>
      </c>
    </row>
    <row r="134" spans="2:14" ht="15" thickBot="1" x14ac:dyDescent="0.25">
      <c r="B134" s="4" t="s">
        <v>36</v>
      </c>
      <c r="C134" s="6">
        <f>IF(C128=0,"-",C128/(C128+C129))</f>
        <v>0.75</v>
      </c>
      <c r="D134" s="6">
        <f>IF(D128=0,"-",D128/(D128+D129))</f>
        <v>1</v>
      </c>
      <c r="E134" s="6">
        <f t="shared" ref="E134:J134" si="12">IF(E128=0,"-",E128/(E128+E129))</f>
        <v>1</v>
      </c>
      <c r="F134" s="6">
        <f t="shared" si="12"/>
        <v>0.8125</v>
      </c>
      <c r="G134" s="6">
        <f t="shared" si="12"/>
        <v>0.7142857142857143</v>
      </c>
      <c r="H134" s="6" t="str">
        <f t="shared" si="12"/>
        <v>-</v>
      </c>
      <c r="I134" s="6" t="str">
        <f t="shared" si="12"/>
        <v>-</v>
      </c>
      <c r="J134" s="6">
        <f t="shared" si="12"/>
        <v>0.7142857142857143</v>
      </c>
      <c r="K134" s="6">
        <f>IF(OR(C134="-",G134="-"),"-",(G134-C134)/C134)</f>
        <v>-4.7619047619047596E-2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-0.12087912087912087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5</v>
      </c>
      <c r="D143" s="10">
        <v>0</v>
      </c>
      <c r="E143" s="10">
        <v>1</v>
      </c>
      <c r="F143" s="10">
        <v>6</v>
      </c>
      <c r="G143" s="10">
        <v>6</v>
      </c>
      <c r="H143" s="10">
        <v>0</v>
      </c>
      <c r="I143" s="10">
        <v>0</v>
      </c>
      <c r="J143" s="10">
        <v>6</v>
      </c>
      <c r="K143" s="6">
        <f>IF(C143=0,"-",(G143-C143)/C143)</f>
        <v>0.2</v>
      </c>
      <c r="L143" s="6" t="str">
        <f t="shared" ref="L143:N147" si="15">IF(D143=0,"-",(H143-D143)/D143)</f>
        <v>-</v>
      </c>
      <c r="M143" s="6">
        <f t="shared" si="15"/>
        <v>-1</v>
      </c>
      <c r="N143" s="6">
        <f t="shared" si="15"/>
        <v>0</v>
      </c>
    </row>
    <row r="144" spans="2:14" ht="15" thickBot="1" x14ac:dyDescent="0.25">
      <c r="B144" s="4" t="s">
        <v>72</v>
      </c>
      <c r="C144" s="10">
        <v>23</v>
      </c>
      <c r="D144" s="10">
        <v>0</v>
      </c>
      <c r="E144" s="10">
        <v>16</v>
      </c>
      <c r="F144" s="10">
        <v>39</v>
      </c>
      <c r="G144" s="10">
        <v>24</v>
      </c>
      <c r="H144" s="10">
        <v>0</v>
      </c>
      <c r="I144" s="10">
        <v>7</v>
      </c>
      <c r="J144" s="10">
        <v>31</v>
      </c>
      <c r="K144" s="6">
        <f t="shared" ref="K144:K147" si="16">IF(C144=0,"-",(G144-C144)/C144)</f>
        <v>4.3478260869565216E-2</v>
      </c>
      <c r="L144" s="6" t="str">
        <f t="shared" si="15"/>
        <v>-</v>
      </c>
      <c r="M144" s="6">
        <f t="shared" si="15"/>
        <v>-0.5625</v>
      </c>
      <c r="N144" s="6">
        <f t="shared" si="15"/>
        <v>-0.20512820512820512</v>
      </c>
    </row>
    <row r="145" spans="2:14" ht="15" thickBot="1" x14ac:dyDescent="0.25">
      <c r="B145" s="4" t="s">
        <v>73</v>
      </c>
      <c r="C145" s="10">
        <v>216</v>
      </c>
      <c r="D145" s="10">
        <v>0</v>
      </c>
      <c r="E145" s="10">
        <v>18</v>
      </c>
      <c r="F145" s="10">
        <v>234</v>
      </c>
      <c r="G145" s="10">
        <v>173</v>
      </c>
      <c r="H145" s="10">
        <v>0</v>
      </c>
      <c r="I145" s="10">
        <v>13</v>
      </c>
      <c r="J145" s="10">
        <v>186</v>
      </c>
      <c r="K145" s="6">
        <f t="shared" si="16"/>
        <v>-0.19907407407407407</v>
      </c>
      <c r="L145" s="6" t="str">
        <f t="shared" si="15"/>
        <v>-</v>
      </c>
      <c r="M145" s="6">
        <f t="shared" si="15"/>
        <v>-0.27777777777777779</v>
      </c>
      <c r="N145" s="6">
        <f t="shared" si="15"/>
        <v>-0.20512820512820512</v>
      </c>
    </row>
    <row r="146" spans="2:14" ht="15" thickBot="1" x14ac:dyDescent="0.25">
      <c r="B146" s="4" t="s">
        <v>74</v>
      </c>
      <c r="C146" s="10">
        <v>39</v>
      </c>
      <c r="D146" s="10">
        <v>0</v>
      </c>
      <c r="E146" s="10">
        <v>9</v>
      </c>
      <c r="F146" s="10">
        <v>48</v>
      </c>
      <c r="G146" s="10">
        <v>22</v>
      </c>
      <c r="H146" s="10">
        <v>0</v>
      </c>
      <c r="I146" s="10">
        <v>12</v>
      </c>
      <c r="J146" s="10">
        <v>34</v>
      </c>
      <c r="K146" s="6">
        <f t="shared" si="16"/>
        <v>-0.4358974358974359</v>
      </c>
      <c r="L146" s="6" t="str">
        <f t="shared" si="15"/>
        <v>-</v>
      </c>
      <c r="M146" s="6">
        <f t="shared" si="15"/>
        <v>0.33333333333333331</v>
      </c>
      <c r="N146" s="6">
        <f t="shared" si="15"/>
        <v>-0.29166666666666669</v>
      </c>
    </row>
    <row r="147" spans="2:14" ht="15" thickBot="1" x14ac:dyDescent="0.25">
      <c r="B147" s="4" t="s">
        <v>75</v>
      </c>
      <c r="C147" s="10">
        <v>2</v>
      </c>
      <c r="D147" s="10">
        <v>0</v>
      </c>
      <c r="E147" s="10">
        <v>0</v>
      </c>
      <c r="F147" s="10">
        <v>2</v>
      </c>
      <c r="G147" s="10">
        <v>5</v>
      </c>
      <c r="H147" s="10">
        <v>0</v>
      </c>
      <c r="I147" s="10">
        <v>0</v>
      </c>
      <c r="J147" s="10">
        <v>5</v>
      </c>
      <c r="K147" s="6">
        <f t="shared" si="16"/>
        <v>1.5</v>
      </c>
      <c r="L147" s="6" t="str">
        <f t="shared" si="15"/>
        <v>-</v>
      </c>
      <c r="M147" s="6" t="str">
        <f t="shared" si="15"/>
        <v>-</v>
      </c>
      <c r="N147" s="6">
        <f t="shared" si="15"/>
        <v>1.5</v>
      </c>
    </row>
    <row r="148" spans="2:14" ht="15" thickBot="1" x14ac:dyDescent="0.25">
      <c r="B148" s="7" t="s">
        <v>68</v>
      </c>
      <c r="C148" s="10">
        <v>285</v>
      </c>
      <c r="D148" s="10">
        <v>0</v>
      </c>
      <c r="E148" s="10">
        <v>44</v>
      </c>
      <c r="F148" s="10">
        <v>329</v>
      </c>
      <c r="G148" s="10">
        <v>230</v>
      </c>
      <c r="H148" s="10">
        <v>0</v>
      </c>
      <c r="I148" s="10">
        <v>32</v>
      </c>
      <c r="J148" s="10">
        <v>262</v>
      </c>
      <c r="K148" s="6">
        <f t="shared" ref="K148" si="17">IF(C148=0,"-",(G148-C148)/C148)</f>
        <v>-0.19298245614035087</v>
      </c>
      <c r="L148" s="6" t="str">
        <f t="shared" ref="L148" si="18">IF(D148=0,"-",(H148-D148)/D148)</f>
        <v>-</v>
      </c>
      <c r="M148" s="6">
        <f t="shared" ref="M148" si="19">IF(E148=0,"-",(I148-E148)/E148)</f>
        <v>-0.27272727272727271</v>
      </c>
      <c r="N148" s="6">
        <f t="shared" ref="N148" si="20">IF(F148=0,"-",(J148-F148)/F148)</f>
        <v>-0.20364741641337386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2.2624434389140271E-2</v>
      </c>
      <c r="D149" s="6" t="str">
        <f t="shared" si="21"/>
        <v>-</v>
      </c>
      <c r="E149" s="6">
        <f t="shared" si="21"/>
        <v>5.2631578947368418E-2</v>
      </c>
      <c r="F149" s="6">
        <f t="shared" si="21"/>
        <v>2.5000000000000001E-2</v>
      </c>
      <c r="G149" s="6">
        <f t="shared" si="21"/>
        <v>3.3519553072625698E-2</v>
      </c>
      <c r="H149" s="6" t="str">
        <f t="shared" si="21"/>
        <v>-</v>
      </c>
      <c r="I149" s="6" t="str">
        <f t="shared" si="21"/>
        <v>-</v>
      </c>
      <c r="J149" s="6">
        <f t="shared" si="21"/>
        <v>3.125E-2</v>
      </c>
      <c r="K149" s="6">
        <f>IF(OR(C149="-",G149="-"),"-",(G149-C149)/C149)</f>
        <v>0.48156424581005586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0.24999999999999994</v>
      </c>
    </row>
    <row r="150" spans="2:14" ht="29.25" thickBot="1" x14ac:dyDescent="0.25">
      <c r="B150" s="7" t="s">
        <v>77</v>
      </c>
      <c r="C150" s="6">
        <f t="shared" si="21"/>
        <v>0.37096774193548387</v>
      </c>
      <c r="D150" s="6" t="str">
        <f t="shared" si="21"/>
        <v>-</v>
      </c>
      <c r="E150" s="6">
        <f t="shared" si="21"/>
        <v>0.64</v>
      </c>
      <c r="F150" s="6">
        <f t="shared" si="21"/>
        <v>0.44827586206896552</v>
      </c>
      <c r="G150" s="6">
        <f t="shared" si="21"/>
        <v>0.52173913043478259</v>
      </c>
      <c r="H150" s="6" t="str">
        <f t="shared" si="21"/>
        <v>-</v>
      </c>
      <c r="I150" s="6">
        <f t="shared" si="21"/>
        <v>0.36842105263157893</v>
      </c>
      <c r="J150" s="6">
        <f t="shared" si="21"/>
        <v>0.47692307692307695</v>
      </c>
      <c r="K150" s="6">
        <f>IF(OR(C150="-",G150="-"),"-",(G150-C150)/C150)</f>
        <v>0.40642722117202262</v>
      </c>
      <c r="L150" s="6" t="str">
        <f t="shared" si="22"/>
        <v>-</v>
      </c>
      <c r="M150" s="6">
        <f t="shared" si="22"/>
        <v>-0.42434210526315796</v>
      </c>
      <c r="N150" s="6">
        <f t="shared" si="22"/>
        <v>6.390532544378702E-2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255</v>
      </c>
      <c r="D157" s="19">
        <v>195</v>
      </c>
      <c r="E157" s="18">
        <f>IF(C157=0,"-",(D157-C157)/C157)</f>
        <v>-0.23529411764705882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28</v>
      </c>
      <c r="D158" s="19">
        <v>30</v>
      </c>
      <c r="E158" s="18">
        <f t="shared" ref="E158:E159" si="23">IF(C158=0,"-",(D158-C158)/C158)</f>
        <v>7.1428571428571425E-2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2</v>
      </c>
      <c r="D159" s="19">
        <v>3</v>
      </c>
      <c r="E159" s="18">
        <f t="shared" si="23"/>
        <v>0.5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0.89473684210526316</v>
      </c>
      <c r="D160" s="18">
        <f>IF(D157=0,"-",D157/(D157+D158+D159))</f>
        <v>0.85526315789473684</v>
      </c>
      <c r="E160" s="18">
        <f>IF(OR(C160="-",D160="-"),"-",(D160-C160)/C160)</f>
        <v>-4.4117647058823539E-2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16</v>
      </c>
      <c r="D166" s="5">
        <v>7</v>
      </c>
      <c r="E166" s="6">
        <f>IF(C166=0,"-",(D166-C166)/C166)</f>
        <v>-0.5625</v>
      </c>
    </row>
    <row r="167" spans="2:14" ht="20.100000000000001" customHeight="1" thickBot="1" x14ac:dyDescent="0.25">
      <c r="B167" s="4" t="s">
        <v>41</v>
      </c>
      <c r="C167" s="5">
        <v>11</v>
      </c>
      <c r="D167" s="5">
        <v>2</v>
      </c>
      <c r="E167" s="6">
        <f t="shared" ref="E167:E168" si="24">IF(C167=0,"-",(D167-C167)/C167)</f>
        <v>-0.81818181818181823</v>
      </c>
    </row>
    <row r="168" spans="2:14" ht="20.100000000000001" customHeight="1" thickBot="1" x14ac:dyDescent="0.25">
      <c r="B168" s="4" t="s">
        <v>42</v>
      </c>
      <c r="C168" s="5">
        <v>2</v>
      </c>
      <c r="D168" s="5">
        <v>3</v>
      </c>
      <c r="E168" s="6">
        <f t="shared" si="24"/>
        <v>0.5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0.8125</v>
      </c>
      <c r="D169" s="6">
        <f>IF(D166=0,"-",(D167+D168)/D166)</f>
        <v>0.7142857142857143</v>
      </c>
      <c r="E169" s="6">
        <f t="shared" ref="E169:E171" si="25">IF(OR(C169="-",D169="-"),"-",(D169-C169)/C169)</f>
        <v>-0.12087912087912087</v>
      </c>
    </row>
    <row r="170" spans="2:14" ht="20.100000000000001" customHeight="1" thickBot="1" x14ac:dyDescent="0.25">
      <c r="B170" s="4" t="s">
        <v>39</v>
      </c>
      <c r="C170" s="6">
        <v>0.84615384615384615</v>
      </c>
      <c r="D170" s="6">
        <v>0.5</v>
      </c>
      <c r="E170" s="6">
        <f t="shared" si="25"/>
        <v>-0.40909090909090906</v>
      </c>
    </row>
    <row r="171" spans="2:14" ht="20.100000000000001" customHeight="1" thickBot="1" x14ac:dyDescent="0.25">
      <c r="B171" s="4" t="s">
        <v>40</v>
      </c>
      <c r="C171" s="6">
        <v>0.66666666666666663</v>
      </c>
      <c r="D171" s="6">
        <v>1</v>
      </c>
      <c r="E171" s="6">
        <f t="shared" si="25"/>
        <v>0.50000000000000011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13</v>
      </c>
      <c r="D178" s="5">
        <v>6</v>
      </c>
      <c r="E178" s="6">
        <f>IF(C178=0,"-",(D178-C178)/C178)</f>
        <v>-0.53846153846153844</v>
      </c>
      <c r="H178" s="13"/>
    </row>
    <row r="179" spans="2:8" ht="15" thickBot="1" x14ac:dyDescent="0.25">
      <c r="B179" s="4" t="s">
        <v>43</v>
      </c>
      <c r="C179" s="5">
        <v>10</v>
      </c>
      <c r="D179" s="5">
        <v>4</v>
      </c>
      <c r="E179" s="6">
        <f t="shared" ref="E179:E185" si="26">IF(C179=0,"-",(D179-C179)/C179)</f>
        <v>-0.6</v>
      </c>
      <c r="H179" s="13"/>
    </row>
    <row r="180" spans="2:8" ht="15" thickBot="1" x14ac:dyDescent="0.25">
      <c r="B180" s="4" t="s">
        <v>47</v>
      </c>
      <c r="C180" s="5">
        <v>1</v>
      </c>
      <c r="D180" s="5">
        <v>2</v>
      </c>
      <c r="E180" s="6">
        <f t="shared" si="26"/>
        <v>1</v>
      </c>
      <c r="H180" s="13"/>
    </row>
    <row r="181" spans="2:8" ht="15" thickBot="1" x14ac:dyDescent="0.25">
      <c r="B181" s="4" t="s">
        <v>78</v>
      </c>
      <c r="C181" s="5">
        <v>2</v>
      </c>
      <c r="D181" s="5">
        <v>0</v>
      </c>
      <c r="E181" s="6">
        <f t="shared" si="26"/>
        <v>-1</v>
      </c>
      <c r="H181" s="13"/>
    </row>
    <row r="182" spans="2:8" ht="15" thickBot="1" x14ac:dyDescent="0.25">
      <c r="B182" s="15" t="s">
        <v>79</v>
      </c>
      <c r="C182" s="5">
        <v>262</v>
      </c>
      <c r="D182" s="5">
        <v>130</v>
      </c>
      <c r="E182" s="6">
        <f t="shared" si="26"/>
        <v>-0.50381679389312972</v>
      </c>
      <c r="H182" s="13"/>
    </row>
    <row r="183" spans="2:8" ht="15" thickBot="1" x14ac:dyDescent="0.25">
      <c r="B183" s="4" t="s">
        <v>47</v>
      </c>
      <c r="C183" s="5">
        <v>216</v>
      </c>
      <c r="D183" s="5">
        <v>105</v>
      </c>
      <c r="E183" s="6">
        <f t="shared" si="26"/>
        <v>-0.51388888888888884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46</v>
      </c>
      <c r="D185" s="5">
        <v>25</v>
      </c>
      <c r="E185" s="6">
        <f t="shared" si="26"/>
        <v>-0.45652173913043476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9</v>
      </c>
      <c r="D197" s="5">
        <v>5</v>
      </c>
      <c r="E197" s="6">
        <f t="shared" ref="E197:E200" si="27">IF(C197=0,"-",(D197-C197)/C197)</f>
        <v>-0.44444444444444442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9</v>
      </c>
      <c r="D199" s="5">
        <v>5</v>
      </c>
      <c r="E199" s="6">
        <f t="shared" si="27"/>
        <v>-0.44444444444444442</v>
      </c>
    </row>
    <row r="200" spans="2:5" ht="15" thickBot="1" x14ac:dyDescent="0.25">
      <c r="B200" s="4" t="s">
        <v>85</v>
      </c>
      <c r="C200" s="5">
        <v>6</v>
      </c>
      <c r="D200" s="5">
        <v>5</v>
      </c>
      <c r="E200" s="6">
        <f t="shared" si="27"/>
        <v>-0.16666666666666666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9</v>
      </c>
      <c r="D208" s="5">
        <v>5</v>
      </c>
      <c r="E208" s="6">
        <f t="shared" si="28"/>
        <v>-0.44444444444444442</v>
      </c>
    </row>
    <row r="209" spans="2:5" ht="20.100000000000001" customHeight="1" thickBot="1" x14ac:dyDescent="0.25">
      <c r="B209" s="17" t="s">
        <v>86</v>
      </c>
      <c r="C209" s="5">
        <v>8</v>
      </c>
      <c r="D209" s="5">
        <v>4</v>
      </c>
      <c r="E209" s="6">
        <f t="shared" si="28"/>
        <v>-0.5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1</v>
      </c>
      <c r="E210" s="6">
        <f t="shared" si="28"/>
        <v>0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21</v>
      </c>
      <c r="D221" s="5">
        <v>7</v>
      </c>
      <c r="E221" s="6">
        <f t="shared" ref="E221:E223" si="30">IF(C221=0,"-",(D221-C221)/C221)</f>
        <v>-0.66666666666666663</v>
      </c>
    </row>
    <row r="222" spans="2:5" ht="15" thickBot="1" x14ac:dyDescent="0.25">
      <c r="B222" s="16" t="s">
        <v>92</v>
      </c>
      <c r="C222" s="5">
        <v>14</v>
      </c>
      <c r="D222" s="5">
        <v>6</v>
      </c>
      <c r="E222" s="6">
        <f t="shared" si="30"/>
        <v>-0.5714285714285714</v>
      </c>
    </row>
    <row r="223" spans="2:5" ht="15" thickBot="1" x14ac:dyDescent="0.25">
      <c r="B223" s="16" t="s">
        <v>93</v>
      </c>
      <c r="C223" s="5">
        <v>44</v>
      </c>
      <c r="D223" s="5">
        <v>46</v>
      </c>
      <c r="E223" s="6">
        <f t="shared" si="30"/>
        <v>4.5454545454545456E-2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632</v>
      </c>
      <c r="D14" s="5">
        <v>520</v>
      </c>
      <c r="E14" s="6">
        <f>IF(C14&gt;0,(D14-C14)/C14)</f>
        <v>-0.17721518987341772</v>
      </c>
    </row>
    <row r="15" spans="1:5" ht="20.100000000000001" customHeight="1" thickBot="1" x14ac:dyDescent="0.25">
      <c r="B15" s="4" t="s">
        <v>17</v>
      </c>
      <c r="C15" s="5">
        <v>628</v>
      </c>
      <c r="D15" s="5">
        <v>506</v>
      </c>
      <c r="E15" s="6">
        <f t="shared" ref="E15:E25" si="0">IF(C15&gt;0,(D15-C15)/C15)</f>
        <v>-0.19426751592356689</v>
      </c>
    </row>
    <row r="16" spans="1:5" ht="20.100000000000001" customHeight="1" thickBot="1" x14ac:dyDescent="0.25">
      <c r="B16" s="4" t="s">
        <v>18</v>
      </c>
      <c r="C16" s="5">
        <v>568</v>
      </c>
      <c r="D16" s="5">
        <v>454</v>
      </c>
      <c r="E16" s="6">
        <f t="shared" si="0"/>
        <v>-0.20070422535211269</v>
      </c>
    </row>
    <row r="17" spans="2:5" ht="20.100000000000001" customHeight="1" thickBot="1" x14ac:dyDescent="0.25">
      <c r="B17" s="4" t="s">
        <v>19</v>
      </c>
      <c r="C17" s="5">
        <v>60</v>
      </c>
      <c r="D17" s="5">
        <v>52</v>
      </c>
      <c r="E17" s="6">
        <f t="shared" si="0"/>
        <v>-0.13333333333333333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1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9.5541401273885357E-2</v>
      </c>
      <c r="D20" s="6">
        <f>D17/D15</f>
        <v>0.10276679841897234</v>
      </c>
      <c r="E20" s="6">
        <f t="shared" si="0"/>
        <v>7.5625823451910365E-2</v>
      </c>
    </row>
    <row r="21" spans="2:5" ht="30" customHeight="1" thickBot="1" x14ac:dyDescent="0.25">
      <c r="B21" s="4" t="s">
        <v>23</v>
      </c>
      <c r="C21" s="5">
        <v>36</v>
      </c>
      <c r="D21" s="5">
        <v>32</v>
      </c>
      <c r="E21" s="6">
        <f t="shared" si="0"/>
        <v>-0.1111111111111111</v>
      </c>
    </row>
    <row r="22" spans="2:5" ht="20.100000000000001" customHeight="1" thickBot="1" x14ac:dyDescent="0.25">
      <c r="B22" s="4" t="s">
        <v>24</v>
      </c>
      <c r="C22" s="5">
        <v>28</v>
      </c>
      <c r="D22" s="5">
        <v>27</v>
      </c>
      <c r="E22" s="6">
        <f t="shared" si="0"/>
        <v>-3.5714285714285712E-2</v>
      </c>
    </row>
    <row r="23" spans="2:5" ht="20.100000000000001" customHeight="1" thickBot="1" x14ac:dyDescent="0.25">
      <c r="B23" s="4" t="s">
        <v>25</v>
      </c>
      <c r="C23" s="5">
        <v>8</v>
      </c>
      <c r="D23" s="5">
        <v>5</v>
      </c>
      <c r="E23" s="6">
        <f t="shared" si="0"/>
        <v>-0.375</v>
      </c>
    </row>
    <row r="24" spans="2:5" ht="20.100000000000001" customHeight="1" thickBot="1" x14ac:dyDescent="0.25">
      <c r="B24" s="4" t="s">
        <v>21</v>
      </c>
      <c r="C24" s="6">
        <f>C23/C21</f>
        <v>0.22222222222222221</v>
      </c>
      <c r="D24" s="6">
        <f t="shared" ref="D24" si="1">D23/D21</f>
        <v>0.15625</v>
      </c>
      <c r="E24" s="6">
        <f t="shared" si="0"/>
        <v>-0.29687499999999994</v>
      </c>
    </row>
    <row r="25" spans="2:5" ht="20.100000000000001" customHeight="1" thickBot="1" x14ac:dyDescent="0.25">
      <c r="B25" s="7" t="s">
        <v>26</v>
      </c>
      <c r="C25" s="6">
        <v>0.11739261286421153</v>
      </c>
      <c r="D25" s="6">
        <v>9.414408883034342E-2</v>
      </c>
      <c r="E25" s="6">
        <f t="shared" si="0"/>
        <v>-0.19804077502525447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240</v>
      </c>
      <c r="D34" s="5">
        <v>153</v>
      </c>
      <c r="E34" s="6">
        <f>IF(C34&gt;0,(D34-C34)/C34,"-")</f>
        <v>-0.36249999999999999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188</v>
      </c>
      <c r="D36" s="5">
        <v>118</v>
      </c>
      <c r="E36" s="6">
        <f t="shared" si="2"/>
        <v>-0.37234042553191488</v>
      </c>
    </row>
    <row r="37" spans="2:5" ht="20.100000000000001" customHeight="1" thickBot="1" x14ac:dyDescent="0.25">
      <c r="B37" s="4" t="s">
        <v>30</v>
      </c>
      <c r="C37" s="5">
        <v>52</v>
      </c>
      <c r="D37" s="5">
        <v>34</v>
      </c>
      <c r="E37" s="6">
        <f t="shared" si="2"/>
        <v>-0.34615384615384615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114</v>
      </c>
      <c r="D44" s="5">
        <v>86</v>
      </c>
      <c r="E44" s="6">
        <f>IF(C44&gt;0,(D44-C44)/C44,"-")</f>
        <v>-0.24561403508771928</v>
      </c>
    </row>
    <row r="45" spans="2:5" ht="20.100000000000001" customHeight="1" thickBot="1" x14ac:dyDescent="0.25">
      <c r="B45" s="4" t="s">
        <v>34</v>
      </c>
      <c r="C45" s="5">
        <v>9</v>
      </c>
      <c r="D45" s="5">
        <v>3</v>
      </c>
      <c r="E45" s="6">
        <f t="shared" ref="E45:E51" si="3">IF(C45&gt;0,(D45-C45)/C45,"-")</f>
        <v>-0.66666666666666663</v>
      </c>
    </row>
    <row r="46" spans="2:5" ht="20.100000000000001" customHeight="1" thickBot="1" x14ac:dyDescent="0.25">
      <c r="B46" s="4" t="s">
        <v>31</v>
      </c>
      <c r="C46" s="5">
        <v>17</v>
      </c>
      <c r="D46" s="5">
        <v>20</v>
      </c>
      <c r="E46" s="6">
        <f t="shared" si="3"/>
        <v>0.17647058823529413</v>
      </c>
    </row>
    <row r="47" spans="2:5" ht="20.100000000000001" customHeight="1" thickBot="1" x14ac:dyDescent="0.25">
      <c r="B47" s="4" t="s">
        <v>32</v>
      </c>
      <c r="C47" s="5">
        <v>204</v>
      </c>
      <c r="D47" s="5">
        <v>128</v>
      </c>
      <c r="E47" s="6">
        <f t="shared" si="3"/>
        <v>-0.37254901960784315</v>
      </c>
    </row>
    <row r="48" spans="2:5" ht="20.100000000000001" customHeight="1" thickBot="1" x14ac:dyDescent="0.25">
      <c r="B48" s="4" t="s">
        <v>35</v>
      </c>
      <c r="C48" s="5">
        <v>134</v>
      </c>
      <c r="D48" s="5">
        <v>51</v>
      </c>
      <c r="E48" s="6">
        <f t="shared" si="3"/>
        <v>-0.61940298507462688</v>
      </c>
    </row>
    <row r="49" spans="2:5" ht="20.100000000000001" customHeight="1" thickBot="1" x14ac:dyDescent="0.25">
      <c r="B49" s="4" t="s">
        <v>67</v>
      </c>
      <c r="C49" s="5">
        <v>93</v>
      </c>
      <c r="D49" s="5">
        <v>66</v>
      </c>
      <c r="E49" s="6">
        <f t="shared" si="3"/>
        <v>-0.29032258064516131</v>
      </c>
    </row>
    <row r="50" spans="2:5" ht="20.100000000000001" customHeight="1" collapsed="1" thickBot="1" x14ac:dyDescent="0.25">
      <c r="B50" s="4" t="s">
        <v>36</v>
      </c>
      <c r="C50" s="6">
        <f>C44/(C44+C45)</f>
        <v>0.92682926829268297</v>
      </c>
      <c r="D50" s="6">
        <f>D44/(D44+D45)</f>
        <v>0.9662921348314607</v>
      </c>
      <c r="E50" s="6">
        <f t="shared" si="3"/>
        <v>4.2578356002365446E-2</v>
      </c>
    </row>
    <row r="51" spans="2:5" ht="20.100000000000001" customHeight="1" thickBot="1" x14ac:dyDescent="0.25">
      <c r="B51" s="4" t="s">
        <v>37</v>
      </c>
      <c r="C51" s="6">
        <f>C47/(C46+C47)</f>
        <v>0.92307692307692313</v>
      </c>
      <c r="D51" s="6">
        <f t="shared" ref="D51" si="4">D47/(D46+D47)</f>
        <v>0.86486486486486491</v>
      </c>
      <c r="E51" s="6">
        <f t="shared" si="3"/>
        <v>-6.3063063063063057E-2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123</v>
      </c>
      <c r="D58" s="5">
        <v>89</v>
      </c>
      <c r="E58" s="6">
        <f>IF(C58&gt;0,(D58-C58)/C58,"-")</f>
        <v>-0.27642276422764228</v>
      </c>
    </row>
    <row r="59" spans="2:5" ht="20.100000000000001" customHeight="1" thickBot="1" x14ac:dyDescent="0.25">
      <c r="B59" s="4" t="s">
        <v>41</v>
      </c>
      <c r="C59" s="5">
        <v>94</v>
      </c>
      <c r="D59" s="5">
        <v>84</v>
      </c>
      <c r="E59" s="6">
        <f t="shared" ref="E59:E63" si="5">IF(C59&gt;0,(D59-C59)/C59,"-")</f>
        <v>-0.10638297872340426</v>
      </c>
    </row>
    <row r="60" spans="2:5" ht="20.100000000000001" customHeight="1" thickBot="1" x14ac:dyDescent="0.25">
      <c r="B60" s="4" t="s">
        <v>42</v>
      </c>
      <c r="C60" s="5">
        <v>20</v>
      </c>
      <c r="D60" s="5">
        <v>2</v>
      </c>
      <c r="E60" s="6">
        <f t="shared" si="5"/>
        <v>-0.9</v>
      </c>
    </row>
    <row r="61" spans="2:5" ht="20.100000000000001" customHeight="1" collapsed="1" thickBot="1" x14ac:dyDescent="0.25">
      <c r="B61" s="4" t="s">
        <v>98</v>
      </c>
      <c r="C61" s="6">
        <f>(C59+C60)/C58</f>
        <v>0.92682926829268297</v>
      </c>
      <c r="D61" s="6">
        <f>(D59+D60)/D58</f>
        <v>0.9662921348314607</v>
      </c>
      <c r="E61" s="6">
        <f t="shared" si="5"/>
        <v>4.2578356002365446E-2</v>
      </c>
    </row>
    <row r="62" spans="2:5" ht="20.100000000000001" customHeight="1" thickBot="1" x14ac:dyDescent="0.25">
      <c r="B62" s="4" t="s">
        <v>39</v>
      </c>
      <c r="C62" s="6">
        <v>0.92156862745098034</v>
      </c>
      <c r="D62" s="6">
        <v>0.96551724137931039</v>
      </c>
      <c r="E62" s="6">
        <f t="shared" si="5"/>
        <v>4.7688921496698566E-2</v>
      </c>
    </row>
    <row r="63" spans="2:5" ht="20.100000000000001" customHeight="1" thickBot="1" x14ac:dyDescent="0.25">
      <c r="B63" s="4" t="s">
        <v>40</v>
      </c>
      <c r="C63" s="6">
        <v>0.95238095238095233</v>
      </c>
      <c r="D63" s="6">
        <v>1</v>
      </c>
      <c r="E63" s="6">
        <f t="shared" si="5"/>
        <v>5.0000000000000058E-2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738</v>
      </c>
      <c r="D70" s="5">
        <v>511</v>
      </c>
      <c r="E70" s="6">
        <f>IF(C70&gt;0,(D70-C70)/C70,"-")</f>
        <v>-0.30758807588075882</v>
      </c>
    </row>
    <row r="71" spans="2:10" ht="20.100000000000001" customHeight="1" thickBot="1" x14ac:dyDescent="0.25">
      <c r="B71" s="4" t="s">
        <v>45</v>
      </c>
      <c r="C71" s="5">
        <v>177</v>
      </c>
      <c r="D71" s="5">
        <v>110</v>
      </c>
      <c r="E71" s="6">
        <f t="shared" ref="E71:E77" si="6">IF(C71&gt;0,(D71-C71)/C71,"-")</f>
        <v>-0.37853107344632769</v>
      </c>
    </row>
    <row r="72" spans="2:10" ht="20.100000000000001" customHeight="1" thickBot="1" x14ac:dyDescent="0.25">
      <c r="B72" s="4" t="s">
        <v>43</v>
      </c>
      <c r="C72" s="5">
        <v>1</v>
      </c>
      <c r="D72" s="5">
        <v>1</v>
      </c>
      <c r="E72" s="6">
        <f t="shared" si="6"/>
        <v>0</v>
      </c>
    </row>
    <row r="73" spans="2:10" ht="20.100000000000001" customHeight="1" thickBot="1" x14ac:dyDescent="0.25">
      <c r="B73" s="4" t="s">
        <v>46</v>
      </c>
      <c r="C73" s="5">
        <v>372</v>
      </c>
      <c r="D73" s="5">
        <v>302</v>
      </c>
      <c r="E73" s="6">
        <f t="shared" si="6"/>
        <v>-0.18817204301075269</v>
      </c>
    </row>
    <row r="74" spans="2:10" ht="20.100000000000001" customHeight="1" thickBot="1" x14ac:dyDescent="0.25">
      <c r="B74" s="4" t="s">
        <v>47</v>
      </c>
      <c r="C74" s="5">
        <v>155</v>
      </c>
      <c r="D74" s="5">
        <v>77</v>
      </c>
      <c r="E74" s="6">
        <f t="shared" si="6"/>
        <v>-0.50322580645161286</v>
      </c>
    </row>
    <row r="75" spans="2:10" ht="20.100000000000001" customHeight="1" thickBot="1" x14ac:dyDescent="0.25">
      <c r="B75" s="4" t="s">
        <v>48</v>
      </c>
      <c r="C75" s="5">
        <v>33</v>
      </c>
      <c r="D75" s="5">
        <v>21</v>
      </c>
      <c r="E75" s="6">
        <f t="shared" si="6"/>
        <v>-0.36363636363636365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70</v>
      </c>
      <c r="D90" s="5">
        <v>36</v>
      </c>
      <c r="E90" s="6">
        <f>IF(C90&gt;0,(D90-C90)/C90,"-")</f>
        <v>-0.48571428571428571</v>
      </c>
    </row>
    <row r="91" spans="2:5" ht="29.25" thickBot="1" x14ac:dyDescent="0.25">
      <c r="B91" s="4" t="s">
        <v>52</v>
      </c>
      <c r="C91" s="5">
        <v>20</v>
      </c>
      <c r="D91" s="5">
        <v>15</v>
      </c>
      <c r="E91" s="6">
        <f t="shared" ref="E91:E93" si="7">IF(C91&gt;0,(D91-C91)/C91,"-")</f>
        <v>-0.25</v>
      </c>
    </row>
    <row r="92" spans="2:5" ht="29.25" customHeight="1" thickBot="1" x14ac:dyDescent="0.25">
      <c r="B92" s="4" t="s">
        <v>53</v>
      </c>
      <c r="C92" s="5">
        <v>16</v>
      </c>
      <c r="D92" s="5">
        <v>7</v>
      </c>
      <c r="E92" s="6">
        <f t="shared" si="7"/>
        <v>-0.5625</v>
      </c>
    </row>
    <row r="93" spans="2:5" ht="29.25" customHeight="1" thickBot="1" x14ac:dyDescent="0.25">
      <c r="B93" s="4" t="s">
        <v>54</v>
      </c>
      <c r="C93" s="6">
        <f>(C90+C91)/(C90+C91+C92)</f>
        <v>0.84905660377358494</v>
      </c>
      <c r="D93" s="6">
        <f>(D90+D91)/(D90+D91+D92)</f>
        <v>0.87931034482758619</v>
      </c>
      <c r="E93" s="6">
        <f t="shared" si="7"/>
        <v>3.5632183908045914E-2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107</v>
      </c>
      <c r="D100" s="5">
        <v>59</v>
      </c>
      <c r="E100" s="6">
        <f>IF(C100&gt;0,(D100-C100)/C100,"-")</f>
        <v>-0.44859813084112149</v>
      </c>
    </row>
    <row r="101" spans="2:5" ht="20.100000000000001" customHeight="1" thickBot="1" x14ac:dyDescent="0.25">
      <c r="B101" s="4" t="s">
        <v>41</v>
      </c>
      <c r="C101" s="5">
        <v>83</v>
      </c>
      <c r="D101" s="5">
        <v>44</v>
      </c>
      <c r="E101" s="6">
        <f t="shared" ref="E101:E105" si="8">IF(C101&gt;0,(D101-C101)/C101,"-")</f>
        <v>-0.46987951807228917</v>
      </c>
    </row>
    <row r="102" spans="2:5" ht="20.100000000000001" customHeight="1" thickBot="1" x14ac:dyDescent="0.25">
      <c r="B102" s="4" t="s">
        <v>42</v>
      </c>
      <c r="C102" s="5">
        <v>7</v>
      </c>
      <c r="D102" s="5">
        <v>7</v>
      </c>
      <c r="E102" s="6">
        <f t="shared" si="8"/>
        <v>0</v>
      </c>
    </row>
    <row r="103" spans="2:5" ht="20.100000000000001" customHeight="1" thickBot="1" x14ac:dyDescent="0.25">
      <c r="B103" s="4" t="s">
        <v>98</v>
      </c>
      <c r="C103" s="6">
        <f>(C101+C102)/C100</f>
        <v>0.84112149532710279</v>
      </c>
      <c r="D103" s="6">
        <f>(D101+D102)/D100</f>
        <v>0.86440677966101698</v>
      </c>
      <c r="E103" s="6">
        <f t="shared" si="8"/>
        <v>2.7683615819209095E-2</v>
      </c>
    </row>
    <row r="104" spans="2:5" ht="20.100000000000001" customHeight="1" thickBot="1" x14ac:dyDescent="0.25">
      <c r="B104" s="4" t="s">
        <v>39</v>
      </c>
      <c r="C104" s="6">
        <v>0.83</v>
      </c>
      <c r="D104" s="6">
        <v>0.84615384615384615</v>
      </c>
      <c r="E104" s="6">
        <f t="shared" si="8"/>
        <v>1.9462465245597815E-2</v>
      </c>
    </row>
    <row r="105" spans="2:5" ht="20.100000000000001" customHeight="1" thickBot="1" x14ac:dyDescent="0.25">
      <c r="B105" s="4" t="s">
        <v>40</v>
      </c>
      <c r="C105" s="6">
        <v>1</v>
      </c>
      <c r="D105" s="6">
        <v>1</v>
      </c>
      <c r="E105" s="6">
        <f t="shared" si="8"/>
        <v>0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119</v>
      </c>
      <c r="D112" s="5">
        <v>48</v>
      </c>
      <c r="E112" s="6">
        <f>IF(C112&gt;0,(D112-C112)/C112,"-")</f>
        <v>-0.59663865546218486</v>
      </c>
    </row>
    <row r="113" spans="2:14" ht="15" thickBot="1" x14ac:dyDescent="0.25">
      <c r="B113" s="4" t="s">
        <v>56</v>
      </c>
      <c r="C113" s="5">
        <v>109</v>
      </c>
      <c r="D113" s="5">
        <v>46</v>
      </c>
      <c r="E113" s="6">
        <f t="shared" ref="E113:E114" si="9">IF(C113&gt;0,(D113-C113)/C113,"-")</f>
        <v>-0.57798165137614677</v>
      </c>
    </row>
    <row r="114" spans="2:14" ht="15" thickBot="1" x14ac:dyDescent="0.25">
      <c r="B114" s="4" t="s">
        <v>57</v>
      </c>
      <c r="C114" s="5">
        <v>10</v>
      </c>
      <c r="D114" s="5">
        <v>2</v>
      </c>
      <c r="E114" s="6">
        <f t="shared" si="9"/>
        <v>-0.8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</v>
      </c>
      <c r="D128" s="10">
        <v>0</v>
      </c>
      <c r="E128" s="10">
        <v>0</v>
      </c>
      <c r="F128" s="10">
        <v>1</v>
      </c>
      <c r="G128" s="10">
        <v>0</v>
      </c>
      <c r="H128" s="10">
        <v>0</v>
      </c>
      <c r="I128" s="10">
        <v>0</v>
      </c>
      <c r="J128" s="10">
        <v>0</v>
      </c>
      <c r="K128" s="6">
        <f>IF(C128=0,"-",(G128-C128)/C128)</f>
        <v>-1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-1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0</v>
      </c>
      <c r="E133" s="10">
        <v>0</v>
      </c>
      <c r="F133" s="10">
        <v>1</v>
      </c>
      <c r="G133" s="10">
        <v>0</v>
      </c>
      <c r="H133" s="10">
        <v>0</v>
      </c>
      <c r="I133" s="10">
        <v>0</v>
      </c>
      <c r="J133" s="10">
        <v>0</v>
      </c>
      <c r="K133" s="6">
        <f t="shared" si="11"/>
        <v>-1</v>
      </c>
      <c r="L133" s="6" t="str">
        <f t="shared" si="10"/>
        <v>-</v>
      </c>
      <c r="M133" s="6" t="str">
        <f t="shared" si="10"/>
        <v>-</v>
      </c>
      <c r="N133" s="6">
        <f t="shared" si="10"/>
        <v>-1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1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5</v>
      </c>
      <c r="D143" s="10">
        <v>0</v>
      </c>
      <c r="E143" s="10">
        <v>0</v>
      </c>
      <c r="F143" s="10">
        <v>5</v>
      </c>
      <c r="G143" s="10">
        <v>3</v>
      </c>
      <c r="H143" s="10">
        <v>0</v>
      </c>
      <c r="I143" s="10">
        <v>1</v>
      </c>
      <c r="J143" s="10">
        <v>4</v>
      </c>
      <c r="K143" s="6">
        <f>IF(C143=0,"-",(G143-C143)/C143)</f>
        <v>-0.4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-0.2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21</v>
      </c>
      <c r="D145" s="10">
        <v>0</v>
      </c>
      <c r="E145" s="10">
        <v>1</v>
      </c>
      <c r="F145" s="10">
        <v>22</v>
      </c>
      <c r="G145" s="10">
        <v>12</v>
      </c>
      <c r="H145" s="10">
        <v>0</v>
      </c>
      <c r="I145" s="10">
        <v>0</v>
      </c>
      <c r="J145" s="10">
        <v>12</v>
      </c>
      <c r="K145" s="6">
        <f t="shared" si="16"/>
        <v>-0.42857142857142855</v>
      </c>
      <c r="L145" s="6" t="str">
        <f t="shared" si="15"/>
        <v>-</v>
      </c>
      <c r="M145" s="6">
        <f t="shared" si="15"/>
        <v>-1</v>
      </c>
      <c r="N145" s="6">
        <f t="shared" si="15"/>
        <v>-0.45454545454545453</v>
      </c>
    </row>
    <row r="146" spans="2:14" ht="15" thickBot="1" x14ac:dyDescent="0.25">
      <c r="B146" s="4" t="s">
        <v>74</v>
      </c>
      <c r="C146" s="10">
        <v>4</v>
      </c>
      <c r="D146" s="10">
        <v>0</v>
      </c>
      <c r="E146" s="10">
        <v>0</v>
      </c>
      <c r="F146" s="10">
        <v>4</v>
      </c>
      <c r="G146" s="10">
        <v>0</v>
      </c>
      <c r="H146" s="10">
        <v>0</v>
      </c>
      <c r="I146" s="10">
        <v>0</v>
      </c>
      <c r="J146" s="10">
        <v>0</v>
      </c>
      <c r="K146" s="6">
        <f t="shared" si="16"/>
        <v>-1</v>
      </c>
      <c r="L146" s="6" t="str">
        <f t="shared" si="15"/>
        <v>-</v>
      </c>
      <c r="M146" s="6" t="str">
        <f t="shared" si="15"/>
        <v>-</v>
      </c>
      <c r="N146" s="6">
        <f t="shared" si="15"/>
        <v>-1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30</v>
      </c>
      <c r="D148" s="10">
        <v>0</v>
      </c>
      <c r="E148" s="10">
        <v>1</v>
      </c>
      <c r="F148" s="10">
        <v>31</v>
      </c>
      <c r="G148" s="10">
        <v>15</v>
      </c>
      <c r="H148" s="10">
        <v>0</v>
      </c>
      <c r="I148" s="10">
        <v>1</v>
      </c>
      <c r="J148" s="10">
        <v>16</v>
      </c>
      <c r="K148" s="6">
        <f t="shared" ref="K148" si="17">IF(C148=0,"-",(G148-C148)/C148)</f>
        <v>-0.5</v>
      </c>
      <c r="L148" s="6" t="str">
        <f t="shared" ref="L148" si="18">IF(D148=0,"-",(H148-D148)/D148)</f>
        <v>-</v>
      </c>
      <c r="M148" s="6">
        <f t="shared" ref="M148" si="19">IF(E148=0,"-",(I148-E148)/E148)</f>
        <v>0</v>
      </c>
      <c r="N148" s="6">
        <f t="shared" ref="N148" si="20">IF(F148=0,"-",(J148-F148)/F148)</f>
        <v>-0.4838709677419355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0.19230769230769232</v>
      </c>
      <c r="D149" s="6" t="str">
        <f t="shared" si="21"/>
        <v>-</v>
      </c>
      <c r="E149" s="6" t="str">
        <f t="shared" si="21"/>
        <v>-</v>
      </c>
      <c r="F149" s="6">
        <f t="shared" si="21"/>
        <v>0.18518518518518517</v>
      </c>
      <c r="G149" s="6">
        <f t="shared" si="21"/>
        <v>0.2</v>
      </c>
      <c r="H149" s="6" t="str">
        <f t="shared" si="21"/>
        <v>-</v>
      </c>
      <c r="I149" s="6">
        <f t="shared" si="21"/>
        <v>1</v>
      </c>
      <c r="J149" s="6">
        <f t="shared" si="21"/>
        <v>0.25</v>
      </c>
      <c r="K149" s="6">
        <f>IF(OR(C149="-",G149="-"),"-",(G149-C149)/C149)</f>
        <v>0.04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0.35000000000000009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25</v>
      </c>
      <c r="D157" s="19">
        <v>12</v>
      </c>
      <c r="E157" s="18">
        <f>IF(C157=0,"-",(D157-C157)/C157)</f>
        <v>-0.52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5</v>
      </c>
      <c r="D158" s="19">
        <v>3</v>
      </c>
      <c r="E158" s="18">
        <f t="shared" ref="E158:E159" si="23">IF(C158=0,"-",(D158-C158)/C158)</f>
        <v>-0.4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0.83333333333333337</v>
      </c>
      <c r="D160" s="18">
        <f>IF(D157=0,"-",D157/(D157+D158+D159))</f>
        <v>0.8</v>
      </c>
      <c r="E160" s="18">
        <f>IF(OR(C160="-",D160="-"),"-",(D160-C160)/C160)</f>
        <v>-3.9999999999999987E-2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</v>
      </c>
      <c r="D166" s="5">
        <v>0</v>
      </c>
      <c r="E166" s="6">
        <f>IF(C166=0,"-",(D166-C166)/C166)</f>
        <v>-1</v>
      </c>
    </row>
    <row r="167" spans="2:14" ht="20.100000000000001" customHeight="1" thickBot="1" x14ac:dyDescent="0.25">
      <c r="B167" s="4" t="s">
        <v>41</v>
      </c>
      <c r="C167" s="5">
        <v>1</v>
      </c>
      <c r="D167" s="5">
        <v>0</v>
      </c>
      <c r="E167" s="6">
        <f t="shared" ref="E167:E168" si="24">IF(C167=0,"-",(D167-C167)/C167)</f>
        <v>-1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 t="str">
        <f>IF(D166=0,"-",(D167+D168)/D166)</f>
        <v>-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>
        <v>1</v>
      </c>
      <c r="D170" s="6" t="s">
        <v>104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104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2</v>
      </c>
      <c r="D178" s="5">
        <v>1</v>
      </c>
      <c r="E178" s="6">
        <f>IF(C178=0,"-",(D178-C178)/C178)</f>
        <v>-0.5</v>
      </c>
      <c r="H178" s="13"/>
    </row>
    <row r="179" spans="2:8" ht="15" thickBot="1" x14ac:dyDescent="0.25">
      <c r="B179" s="4" t="s">
        <v>43</v>
      </c>
      <c r="C179" s="5">
        <v>2</v>
      </c>
      <c r="D179" s="5">
        <v>1</v>
      </c>
      <c r="E179" s="6">
        <f t="shared" ref="E179:E185" si="26">IF(C179=0,"-",(D179-C179)/C179)</f>
        <v>-0.5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31</v>
      </c>
      <c r="D182" s="5">
        <v>16</v>
      </c>
      <c r="E182" s="6">
        <f t="shared" si="26"/>
        <v>-0.4838709677419355</v>
      </c>
      <c r="H182" s="13"/>
    </row>
    <row r="183" spans="2:8" ht="15" thickBot="1" x14ac:dyDescent="0.25">
      <c r="B183" s="4" t="s">
        <v>47</v>
      </c>
      <c r="C183" s="5">
        <v>30</v>
      </c>
      <c r="D183" s="5">
        <v>15</v>
      </c>
      <c r="E183" s="6">
        <f t="shared" si="26"/>
        <v>-0.5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1</v>
      </c>
      <c r="D185" s="5">
        <v>1</v>
      </c>
      <c r="E185" s="6">
        <f t="shared" si="26"/>
        <v>0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1</v>
      </c>
      <c r="E197" s="6">
        <f t="shared" ref="E197:E200" si="27">IF(C197=0,"-",(D197-C197)/C197)</f>
        <v>0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1</v>
      </c>
      <c r="E199" s="6">
        <f t="shared" si="27"/>
        <v>0</v>
      </c>
    </row>
    <row r="200" spans="2:5" ht="15" thickBot="1" x14ac:dyDescent="0.25">
      <c r="B200" s="4" t="s">
        <v>85</v>
      </c>
      <c r="C200" s="5">
        <v>1</v>
      </c>
      <c r="D200" s="5">
        <v>1</v>
      </c>
      <c r="E200" s="6">
        <f t="shared" si="27"/>
        <v>0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1</v>
      </c>
      <c r="E208" s="6">
        <f t="shared" si="28"/>
        <v>0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1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2</v>
      </c>
      <c r="D221" s="5">
        <v>0</v>
      </c>
      <c r="E221" s="6">
        <f t="shared" ref="E221:E223" si="30">IF(C221=0,"-",(D221-C221)/C221)</f>
        <v>-1</v>
      </c>
    </row>
    <row r="222" spans="2:5" ht="15" thickBot="1" x14ac:dyDescent="0.25">
      <c r="B222" s="16" t="s">
        <v>92</v>
      </c>
      <c r="C222" s="5">
        <v>1</v>
      </c>
      <c r="D222" s="5">
        <v>1</v>
      </c>
      <c r="E222" s="6">
        <f t="shared" si="30"/>
        <v>0</v>
      </c>
    </row>
    <row r="223" spans="2:5" ht="15" thickBot="1" x14ac:dyDescent="0.25">
      <c r="B223" s="16" t="s">
        <v>93</v>
      </c>
      <c r="C223" s="5">
        <v>6</v>
      </c>
      <c r="D223" s="5">
        <v>3</v>
      </c>
      <c r="E223" s="6">
        <f t="shared" si="30"/>
        <v>-0.5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1607</v>
      </c>
      <c r="D14" s="5">
        <v>1489</v>
      </c>
      <c r="E14" s="6">
        <f>IF(C14&gt;0,(D14-C14)/C14)</f>
        <v>-7.3428749222153075E-2</v>
      </c>
    </row>
    <row r="15" spans="1:5" ht="20.100000000000001" customHeight="1" thickBot="1" x14ac:dyDescent="0.25">
      <c r="B15" s="4" t="s">
        <v>17</v>
      </c>
      <c r="C15" s="5">
        <v>1545</v>
      </c>
      <c r="D15" s="5">
        <v>1489</v>
      </c>
      <c r="E15" s="6">
        <f t="shared" ref="E15:E25" si="0">IF(C15&gt;0,(D15-C15)/C15)</f>
        <v>-3.6245954692556634E-2</v>
      </c>
    </row>
    <row r="16" spans="1:5" ht="20.100000000000001" customHeight="1" thickBot="1" x14ac:dyDescent="0.25">
      <c r="B16" s="4" t="s">
        <v>18</v>
      </c>
      <c r="C16" s="5">
        <v>1282</v>
      </c>
      <c r="D16" s="5">
        <v>1190</v>
      </c>
      <c r="E16" s="6">
        <f t="shared" si="0"/>
        <v>-7.1762870514820595E-2</v>
      </c>
    </row>
    <row r="17" spans="2:5" ht="20.100000000000001" customHeight="1" thickBot="1" x14ac:dyDescent="0.25">
      <c r="B17" s="4" t="s">
        <v>19</v>
      </c>
      <c r="C17" s="5">
        <v>263</v>
      </c>
      <c r="D17" s="5">
        <v>299</v>
      </c>
      <c r="E17" s="6">
        <f t="shared" si="0"/>
        <v>0.13688212927756654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32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0.17022653721682848</v>
      </c>
      <c r="D20" s="6">
        <f>D17/D15</f>
        <v>0.20080591000671591</v>
      </c>
      <c r="E20" s="6">
        <f t="shared" si="0"/>
        <v>0.17963928121815997</v>
      </c>
    </row>
    <row r="21" spans="2:5" ht="30" customHeight="1" thickBot="1" x14ac:dyDescent="0.25">
      <c r="B21" s="4" t="s">
        <v>23</v>
      </c>
      <c r="C21" s="5">
        <v>133</v>
      </c>
      <c r="D21" s="5">
        <v>104</v>
      </c>
      <c r="E21" s="6">
        <f t="shared" si="0"/>
        <v>-0.21804511278195488</v>
      </c>
    </row>
    <row r="22" spans="2:5" ht="20.100000000000001" customHeight="1" thickBot="1" x14ac:dyDescent="0.25">
      <c r="B22" s="4" t="s">
        <v>24</v>
      </c>
      <c r="C22" s="5">
        <v>95</v>
      </c>
      <c r="D22" s="5">
        <v>81</v>
      </c>
      <c r="E22" s="6">
        <f t="shared" si="0"/>
        <v>-0.14736842105263157</v>
      </c>
    </row>
    <row r="23" spans="2:5" ht="20.100000000000001" customHeight="1" thickBot="1" x14ac:dyDescent="0.25">
      <c r="B23" s="4" t="s">
        <v>25</v>
      </c>
      <c r="C23" s="5">
        <v>38</v>
      </c>
      <c r="D23" s="5">
        <v>23</v>
      </c>
      <c r="E23" s="6">
        <f t="shared" si="0"/>
        <v>-0.39473684210526316</v>
      </c>
    </row>
    <row r="24" spans="2:5" ht="20.100000000000001" customHeight="1" thickBot="1" x14ac:dyDescent="0.25">
      <c r="B24" s="4" t="s">
        <v>21</v>
      </c>
      <c r="C24" s="6">
        <f>C23/C21</f>
        <v>0.2857142857142857</v>
      </c>
      <c r="D24" s="6">
        <f t="shared" ref="D24" si="1">D23/D21</f>
        <v>0.22115384615384615</v>
      </c>
      <c r="E24" s="6">
        <f t="shared" si="0"/>
        <v>-0.22596153846153844</v>
      </c>
    </row>
    <row r="25" spans="2:5" ht="20.100000000000001" customHeight="1" thickBot="1" x14ac:dyDescent="0.25">
      <c r="B25" s="7" t="s">
        <v>26</v>
      </c>
      <c r="C25" s="6">
        <v>0.1104949458395971</v>
      </c>
      <c r="D25" s="6">
        <v>0.10628896607747317</v>
      </c>
      <c r="E25" s="6">
        <f t="shared" si="0"/>
        <v>-3.8064906319151041E-2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524</v>
      </c>
      <c r="D34" s="5">
        <v>489</v>
      </c>
      <c r="E34" s="6">
        <f>IF(C34&gt;0,(D34-C34)/C34,"-")</f>
        <v>-6.6793893129770993E-2</v>
      </c>
    </row>
    <row r="35" spans="2:5" ht="20.100000000000001" customHeight="1" thickBot="1" x14ac:dyDescent="0.25">
      <c r="B35" s="4" t="s">
        <v>29</v>
      </c>
      <c r="C35" s="5">
        <v>13</v>
      </c>
      <c r="D35" s="5">
        <v>1</v>
      </c>
      <c r="E35" s="6">
        <f t="shared" ref="E35:E37" si="2">IF(C35&gt;0,(D35-C35)/C35,"-")</f>
        <v>-0.92307692307692313</v>
      </c>
    </row>
    <row r="36" spans="2:5" ht="20.100000000000001" customHeight="1" thickBot="1" x14ac:dyDescent="0.25">
      <c r="B36" s="4" t="s">
        <v>28</v>
      </c>
      <c r="C36" s="5">
        <v>325</v>
      </c>
      <c r="D36" s="5">
        <v>313</v>
      </c>
      <c r="E36" s="6">
        <f t="shared" si="2"/>
        <v>-3.6923076923076927E-2</v>
      </c>
    </row>
    <row r="37" spans="2:5" ht="20.100000000000001" customHeight="1" thickBot="1" x14ac:dyDescent="0.25">
      <c r="B37" s="4" t="s">
        <v>30</v>
      </c>
      <c r="C37" s="5">
        <v>186</v>
      </c>
      <c r="D37" s="5">
        <v>176</v>
      </c>
      <c r="E37" s="6">
        <f t="shared" si="2"/>
        <v>-5.3763440860215055E-2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160</v>
      </c>
      <c r="D44" s="5">
        <v>88</v>
      </c>
      <c r="E44" s="6">
        <f>IF(C44&gt;0,(D44-C44)/C44,"-")</f>
        <v>-0.45</v>
      </c>
    </row>
    <row r="45" spans="2:5" ht="20.100000000000001" customHeight="1" thickBot="1" x14ac:dyDescent="0.25">
      <c r="B45" s="4" t="s">
        <v>34</v>
      </c>
      <c r="C45" s="5">
        <v>42</v>
      </c>
      <c r="D45" s="5">
        <v>8</v>
      </c>
      <c r="E45" s="6">
        <f t="shared" ref="E45:E51" si="3">IF(C45&gt;0,(D45-C45)/C45,"-")</f>
        <v>-0.80952380952380953</v>
      </c>
    </row>
    <row r="46" spans="2:5" ht="20.100000000000001" customHeight="1" thickBot="1" x14ac:dyDescent="0.25">
      <c r="B46" s="4" t="s">
        <v>31</v>
      </c>
      <c r="C46" s="5">
        <v>30</v>
      </c>
      <c r="D46" s="5">
        <v>21</v>
      </c>
      <c r="E46" s="6">
        <f t="shared" si="3"/>
        <v>-0.3</v>
      </c>
    </row>
    <row r="47" spans="2:5" ht="20.100000000000001" customHeight="1" thickBot="1" x14ac:dyDescent="0.25">
      <c r="B47" s="4" t="s">
        <v>32</v>
      </c>
      <c r="C47" s="5">
        <v>668</v>
      </c>
      <c r="D47" s="5">
        <v>596</v>
      </c>
      <c r="E47" s="6">
        <f t="shared" si="3"/>
        <v>-0.10778443113772455</v>
      </c>
    </row>
    <row r="48" spans="2:5" ht="20.100000000000001" customHeight="1" thickBot="1" x14ac:dyDescent="0.25">
      <c r="B48" s="4" t="s">
        <v>35</v>
      </c>
      <c r="C48" s="5">
        <v>288</v>
      </c>
      <c r="D48" s="5">
        <v>188</v>
      </c>
      <c r="E48" s="6">
        <f t="shared" si="3"/>
        <v>-0.34722222222222221</v>
      </c>
    </row>
    <row r="49" spans="2:5" ht="20.100000000000001" customHeight="1" thickBot="1" x14ac:dyDescent="0.25">
      <c r="B49" s="4" t="s">
        <v>67</v>
      </c>
      <c r="C49" s="5">
        <v>146</v>
      </c>
      <c r="D49" s="5">
        <v>168</v>
      </c>
      <c r="E49" s="6">
        <f t="shared" si="3"/>
        <v>0.15068493150684931</v>
      </c>
    </row>
    <row r="50" spans="2:5" ht="20.100000000000001" customHeight="1" collapsed="1" thickBot="1" x14ac:dyDescent="0.25">
      <c r="B50" s="4" t="s">
        <v>36</v>
      </c>
      <c r="C50" s="6">
        <f>C44/(C44+C45)</f>
        <v>0.79207920792079212</v>
      </c>
      <c r="D50" s="6">
        <f>D44/(D44+D45)</f>
        <v>0.91666666666666663</v>
      </c>
      <c r="E50" s="6">
        <f t="shared" si="3"/>
        <v>0.15729166666666655</v>
      </c>
    </row>
    <row r="51" spans="2:5" ht="20.100000000000001" customHeight="1" thickBot="1" x14ac:dyDescent="0.25">
      <c r="B51" s="4" t="s">
        <v>37</v>
      </c>
      <c r="C51" s="6">
        <f>C47/(C46+C47)</f>
        <v>0.95702005730659023</v>
      </c>
      <c r="D51" s="6">
        <f t="shared" ref="D51" si="4">D47/(D46+D47)</f>
        <v>0.96596434359805505</v>
      </c>
      <c r="E51" s="6">
        <f t="shared" si="3"/>
        <v>9.3459757955725222E-3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203</v>
      </c>
      <c r="D58" s="5">
        <v>98</v>
      </c>
      <c r="E58" s="6">
        <f>IF(C58&gt;0,(D58-C58)/C58,"-")</f>
        <v>-0.51724137931034486</v>
      </c>
    </row>
    <row r="59" spans="2:5" ht="20.100000000000001" customHeight="1" thickBot="1" x14ac:dyDescent="0.25">
      <c r="B59" s="4" t="s">
        <v>41</v>
      </c>
      <c r="C59" s="5">
        <v>147</v>
      </c>
      <c r="D59" s="5">
        <v>71</v>
      </c>
      <c r="E59" s="6">
        <f t="shared" ref="E59:E63" si="5">IF(C59&gt;0,(D59-C59)/C59,"-")</f>
        <v>-0.51700680272108845</v>
      </c>
    </row>
    <row r="60" spans="2:5" ht="20.100000000000001" customHeight="1" thickBot="1" x14ac:dyDescent="0.25">
      <c r="B60" s="4" t="s">
        <v>42</v>
      </c>
      <c r="C60" s="5">
        <v>13</v>
      </c>
      <c r="D60" s="5">
        <v>17</v>
      </c>
      <c r="E60" s="6">
        <f t="shared" si="5"/>
        <v>0.30769230769230771</v>
      </c>
    </row>
    <row r="61" spans="2:5" ht="20.100000000000001" customHeight="1" collapsed="1" thickBot="1" x14ac:dyDescent="0.25">
      <c r="B61" s="4" t="s">
        <v>98</v>
      </c>
      <c r="C61" s="6">
        <f>(C59+C60)/C58</f>
        <v>0.78817733990147787</v>
      </c>
      <c r="D61" s="6">
        <f>(D59+D60)/D58</f>
        <v>0.89795918367346939</v>
      </c>
      <c r="E61" s="6">
        <f t="shared" si="5"/>
        <v>0.13928571428571423</v>
      </c>
    </row>
    <row r="62" spans="2:5" ht="20.100000000000001" customHeight="1" thickBot="1" x14ac:dyDescent="0.25">
      <c r="B62" s="4" t="s">
        <v>39</v>
      </c>
      <c r="C62" s="6">
        <v>0.79891304347826086</v>
      </c>
      <c r="D62" s="6">
        <v>0.88749999999999996</v>
      </c>
      <c r="E62" s="6">
        <f t="shared" si="5"/>
        <v>0.11088435374149655</v>
      </c>
    </row>
    <row r="63" spans="2:5" ht="20.100000000000001" customHeight="1" thickBot="1" x14ac:dyDescent="0.25">
      <c r="B63" s="4" t="s">
        <v>40</v>
      </c>
      <c r="C63" s="6">
        <v>0.68421052631578949</v>
      </c>
      <c r="D63" s="6">
        <v>0.94444444444444442</v>
      </c>
      <c r="E63" s="6">
        <f t="shared" si="5"/>
        <v>0.38034188034188027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1932</v>
      </c>
      <c r="D70" s="5">
        <v>1445</v>
      </c>
      <c r="E70" s="6">
        <f>IF(C70&gt;0,(D70-C70)/C70,"-")</f>
        <v>-0.25207039337474119</v>
      </c>
    </row>
    <row r="71" spans="2:10" ht="20.100000000000001" customHeight="1" thickBot="1" x14ac:dyDescent="0.25">
      <c r="B71" s="4" t="s">
        <v>45</v>
      </c>
      <c r="C71" s="5">
        <v>508</v>
      </c>
      <c r="D71" s="5">
        <v>309</v>
      </c>
      <c r="E71" s="6">
        <f t="shared" ref="E71:E77" si="6">IF(C71&gt;0,(D71-C71)/C71,"-")</f>
        <v>-0.39173228346456695</v>
      </c>
    </row>
    <row r="72" spans="2:10" ht="20.100000000000001" customHeight="1" thickBot="1" x14ac:dyDescent="0.25">
      <c r="B72" s="4" t="s">
        <v>43</v>
      </c>
      <c r="C72" s="5">
        <v>3</v>
      </c>
      <c r="D72" s="5">
        <v>5</v>
      </c>
      <c r="E72" s="6">
        <f t="shared" si="6"/>
        <v>0.66666666666666663</v>
      </c>
    </row>
    <row r="73" spans="2:10" ht="20.100000000000001" customHeight="1" thickBot="1" x14ac:dyDescent="0.25">
      <c r="B73" s="4" t="s">
        <v>46</v>
      </c>
      <c r="C73" s="5">
        <v>993</v>
      </c>
      <c r="D73" s="5">
        <v>902</v>
      </c>
      <c r="E73" s="6">
        <f t="shared" si="6"/>
        <v>-9.1641490433031214E-2</v>
      </c>
    </row>
    <row r="74" spans="2:10" ht="20.100000000000001" customHeight="1" thickBot="1" x14ac:dyDescent="0.25">
      <c r="B74" s="4" t="s">
        <v>47</v>
      </c>
      <c r="C74" s="5">
        <v>355</v>
      </c>
      <c r="D74" s="5">
        <v>169</v>
      </c>
      <c r="E74" s="6">
        <f t="shared" si="6"/>
        <v>-0.52394366197183095</v>
      </c>
    </row>
    <row r="75" spans="2:10" ht="20.100000000000001" customHeight="1" thickBot="1" x14ac:dyDescent="0.25">
      <c r="B75" s="4" t="s">
        <v>48</v>
      </c>
      <c r="C75" s="5">
        <v>73</v>
      </c>
      <c r="D75" s="5">
        <v>59</v>
      </c>
      <c r="E75" s="6">
        <f t="shared" si="6"/>
        <v>-0.19178082191780821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1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124</v>
      </c>
      <c r="D90" s="5">
        <v>13</v>
      </c>
      <c r="E90" s="6">
        <f>IF(C90&gt;0,(D90-C90)/C90,"-")</f>
        <v>-0.89516129032258063</v>
      </c>
    </row>
    <row r="91" spans="2:5" ht="29.25" thickBot="1" x14ac:dyDescent="0.25">
      <c r="B91" s="4" t="s">
        <v>52</v>
      </c>
      <c r="C91" s="5">
        <v>111</v>
      </c>
      <c r="D91" s="5">
        <v>23</v>
      </c>
      <c r="E91" s="6">
        <f t="shared" ref="E91:E93" si="7">IF(C91&gt;0,(D91-C91)/C91,"-")</f>
        <v>-0.7927927927927928</v>
      </c>
    </row>
    <row r="92" spans="2:5" ht="29.25" customHeight="1" thickBot="1" x14ac:dyDescent="0.25">
      <c r="B92" s="4" t="s">
        <v>53</v>
      </c>
      <c r="C92" s="5">
        <v>89</v>
      </c>
      <c r="D92" s="5">
        <v>26</v>
      </c>
      <c r="E92" s="6">
        <f t="shared" si="7"/>
        <v>-0.7078651685393258</v>
      </c>
    </row>
    <row r="93" spans="2:5" ht="29.25" customHeight="1" thickBot="1" x14ac:dyDescent="0.25">
      <c r="B93" s="4" t="s">
        <v>54</v>
      </c>
      <c r="C93" s="6">
        <f>(C90+C91)/(C90+C91+C92)</f>
        <v>0.72530864197530864</v>
      </c>
      <c r="D93" s="6">
        <f>(D90+D91)/(D90+D91+D92)</f>
        <v>0.58064516129032262</v>
      </c>
      <c r="E93" s="6">
        <f t="shared" si="7"/>
        <v>-0.19945092656142754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334</v>
      </c>
      <c r="D100" s="5">
        <v>62</v>
      </c>
      <c r="E100" s="6">
        <f>IF(C100&gt;0,(D100-C100)/C100,"-")</f>
        <v>-0.81437125748502992</v>
      </c>
    </row>
    <row r="101" spans="2:5" ht="20.100000000000001" customHeight="1" thickBot="1" x14ac:dyDescent="0.25">
      <c r="B101" s="4" t="s">
        <v>41</v>
      </c>
      <c r="C101" s="5">
        <v>197</v>
      </c>
      <c r="D101" s="5">
        <v>34</v>
      </c>
      <c r="E101" s="6">
        <f t="shared" ref="E101:E105" si="8">IF(C101&gt;0,(D101-C101)/C101,"-")</f>
        <v>-0.82741116751269039</v>
      </c>
    </row>
    <row r="102" spans="2:5" ht="20.100000000000001" customHeight="1" thickBot="1" x14ac:dyDescent="0.25">
      <c r="B102" s="4" t="s">
        <v>42</v>
      </c>
      <c r="C102" s="5">
        <v>44</v>
      </c>
      <c r="D102" s="5">
        <v>2</v>
      </c>
      <c r="E102" s="6">
        <f t="shared" si="8"/>
        <v>-0.95454545454545459</v>
      </c>
    </row>
    <row r="103" spans="2:5" ht="20.100000000000001" customHeight="1" thickBot="1" x14ac:dyDescent="0.25">
      <c r="B103" s="4" t="s">
        <v>98</v>
      </c>
      <c r="C103" s="6">
        <f>(C101+C102)/C100</f>
        <v>0.72155688622754488</v>
      </c>
      <c r="D103" s="6">
        <f>(D101+D102)/D100</f>
        <v>0.58064516129032262</v>
      </c>
      <c r="E103" s="6">
        <f t="shared" si="8"/>
        <v>-0.19528844866818357</v>
      </c>
    </row>
    <row r="104" spans="2:5" ht="20.100000000000001" customHeight="1" thickBot="1" x14ac:dyDescent="0.25">
      <c r="B104" s="4" t="s">
        <v>39</v>
      </c>
      <c r="C104" s="6">
        <v>0.71636363636363631</v>
      </c>
      <c r="D104" s="6">
        <v>0.57627118644067798</v>
      </c>
      <c r="E104" s="6">
        <f t="shared" si="8"/>
        <v>-0.19556052654220071</v>
      </c>
    </row>
    <row r="105" spans="2:5" ht="20.100000000000001" customHeight="1" thickBot="1" x14ac:dyDescent="0.25">
      <c r="B105" s="4" t="s">
        <v>40</v>
      </c>
      <c r="C105" s="6">
        <v>0.74576271186440679</v>
      </c>
      <c r="D105" s="6">
        <v>0.66666666666666663</v>
      </c>
      <c r="E105" s="6">
        <f t="shared" si="8"/>
        <v>-0.10606060606060612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348</v>
      </c>
      <c r="D112" s="5">
        <v>175</v>
      </c>
      <c r="E112" s="6">
        <f>IF(C112&gt;0,(D112-C112)/C112,"-")</f>
        <v>-0.49712643678160917</v>
      </c>
    </row>
    <row r="113" spans="2:14" ht="15" thickBot="1" x14ac:dyDescent="0.25">
      <c r="B113" s="4" t="s">
        <v>56</v>
      </c>
      <c r="C113" s="5">
        <v>256</v>
      </c>
      <c r="D113" s="5">
        <v>129</v>
      </c>
      <c r="E113" s="6">
        <f t="shared" ref="E113:E114" si="9">IF(C113&gt;0,(D113-C113)/C113,"-")</f>
        <v>-0.49609375</v>
      </c>
    </row>
    <row r="114" spans="2:14" ht="15" thickBot="1" x14ac:dyDescent="0.25">
      <c r="B114" s="4" t="s">
        <v>57</v>
      </c>
      <c r="C114" s="5">
        <v>92</v>
      </c>
      <c r="D114" s="5">
        <v>46</v>
      </c>
      <c r="E114" s="6">
        <f t="shared" si="9"/>
        <v>-0.5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</v>
      </c>
      <c r="D128" s="10">
        <v>1</v>
      </c>
      <c r="E128" s="10">
        <v>0</v>
      </c>
      <c r="F128" s="10">
        <v>2</v>
      </c>
      <c r="G128" s="10">
        <v>2</v>
      </c>
      <c r="H128" s="10">
        <v>0</v>
      </c>
      <c r="I128" s="10">
        <v>0</v>
      </c>
      <c r="J128" s="10">
        <v>2</v>
      </c>
      <c r="K128" s="6">
        <f>IF(C128=0,"-",(G128-C128)/C128)</f>
        <v>1</v>
      </c>
      <c r="L128" s="6">
        <f t="shared" ref="L128:N133" si="10">IF(D128=0,"-",(H128-D128)/D128)</f>
        <v>-1</v>
      </c>
      <c r="M128" s="6" t="str">
        <f t="shared" si="10"/>
        <v>-</v>
      </c>
      <c r="N128" s="6">
        <f t="shared" si="10"/>
        <v>0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1</v>
      </c>
      <c r="E133" s="10">
        <v>0</v>
      </c>
      <c r="F133" s="10">
        <v>2</v>
      </c>
      <c r="G133" s="10">
        <v>2</v>
      </c>
      <c r="H133" s="10">
        <v>0</v>
      </c>
      <c r="I133" s="10">
        <v>0</v>
      </c>
      <c r="J133" s="10">
        <v>2</v>
      </c>
      <c r="K133" s="6">
        <f t="shared" si="11"/>
        <v>1</v>
      </c>
      <c r="L133" s="6">
        <f t="shared" si="10"/>
        <v>-1</v>
      </c>
      <c r="M133" s="6" t="str">
        <f t="shared" si="10"/>
        <v>-</v>
      </c>
      <c r="N133" s="6">
        <f t="shared" si="10"/>
        <v>0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>
        <f>IF(D128=0,"-",D128/(D128+D129))</f>
        <v>1</v>
      </c>
      <c r="E134" s="6" t="str">
        <f t="shared" ref="E134:J134" si="12">IF(E128=0,"-",E128/(E128+E129))</f>
        <v>-</v>
      </c>
      <c r="F134" s="6">
        <f t="shared" si="12"/>
        <v>1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>
        <f>IF(OR(C134="-",G134="-"),"-",(G134-C134)/C134)</f>
        <v>0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14</v>
      </c>
      <c r="D143" s="10">
        <v>0</v>
      </c>
      <c r="E143" s="10">
        <v>0</v>
      </c>
      <c r="F143" s="10">
        <v>14</v>
      </c>
      <c r="G143" s="10">
        <v>12</v>
      </c>
      <c r="H143" s="10">
        <v>0</v>
      </c>
      <c r="I143" s="10">
        <v>0</v>
      </c>
      <c r="J143" s="10">
        <v>12</v>
      </c>
      <c r="K143" s="6">
        <f>IF(C143=0,"-",(G143-C143)/C143)</f>
        <v>-0.14285714285714285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-0.14285714285714285</v>
      </c>
    </row>
    <row r="144" spans="2:14" ht="15" thickBot="1" x14ac:dyDescent="0.25">
      <c r="B144" s="4" t="s">
        <v>72</v>
      </c>
      <c r="C144" s="10">
        <v>34</v>
      </c>
      <c r="D144" s="10">
        <v>0</v>
      </c>
      <c r="E144" s="10">
        <v>0</v>
      </c>
      <c r="F144" s="10">
        <v>34</v>
      </c>
      <c r="G144" s="10">
        <v>1</v>
      </c>
      <c r="H144" s="10">
        <v>0</v>
      </c>
      <c r="I144" s="10">
        <v>0</v>
      </c>
      <c r="J144" s="10">
        <v>1</v>
      </c>
      <c r="K144" s="6">
        <f t="shared" ref="K144:K147" si="16">IF(C144=0,"-",(G144-C144)/C144)</f>
        <v>-0.97058823529411764</v>
      </c>
      <c r="L144" s="6" t="str">
        <f t="shared" si="15"/>
        <v>-</v>
      </c>
      <c r="M144" s="6" t="str">
        <f t="shared" si="15"/>
        <v>-</v>
      </c>
      <c r="N144" s="6">
        <f t="shared" si="15"/>
        <v>-0.97058823529411764</v>
      </c>
    </row>
    <row r="145" spans="2:14" ht="15" thickBot="1" x14ac:dyDescent="0.25">
      <c r="B145" s="4" t="s">
        <v>73</v>
      </c>
      <c r="C145" s="10">
        <v>25</v>
      </c>
      <c r="D145" s="10">
        <v>0</v>
      </c>
      <c r="E145" s="10">
        <v>0</v>
      </c>
      <c r="F145" s="10">
        <v>25</v>
      </c>
      <c r="G145" s="10">
        <v>47</v>
      </c>
      <c r="H145" s="10">
        <v>0</v>
      </c>
      <c r="I145" s="10">
        <v>2</v>
      </c>
      <c r="J145" s="10">
        <v>49</v>
      </c>
      <c r="K145" s="6">
        <f t="shared" si="16"/>
        <v>0.88</v>
      </c>
      <c r="L145" s="6" t="str">
        <f t="shared" si="15"/>
        <v>-</v>
      </c>
      <c r="M145" s="6" t="str">
        <f t="shared" si="15"/>
        <v>-</v>
      </c>
      <c r="N145" s="6">
        <f t="shared" si="15"/>
        <v>0.96</v>
      </c>
    </row>
    <row r="146" spans="2:14" ht="15" thickBot="1" x14ac:dyDescent="0.25">
      <c r="B146" s="4" t="s">
        <v>74</v>
      </c>
      <c r="C146" s="10">
        <v>4</v>
      </c>
      <c r="D146" s="10">
        <v>0</v>
      </c>
      <c r="E146" s="10">
        <v>0</v>
      </c>
      <c r="F146" s="10">
        <v>4</v>
      </c>
      <c r="G146" s="10">
        <v>3</v>
      </c>
      <c r="H146" s="10">
        <v>0</v>
      </c>
      <c r="I146" s="10">
        <v>0</v>
      </c>
      <c r="J146" s="10">
        <v>3</v>
      </c>
      <c r="K146" s="6">
        <f t="shared" si="16"/>
        <v>-0.25</v>
      </c>
      <c r="L146" s="6" t="str">
        <f t="shared" si="15"/>
        <v>-</v>
      </c>
      <c r="M146" s="6" t="str">
        <f t="shared" si="15"/>
        <v>-</v>
      </c>
      <c r="N146" s="6">
        <f t="shared" si="15"/>
        <v>-0.25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77</v>
      </c>
      <c r="D148" s="10">
        <v>0</v>
      </c>
      <c r="E148" s="10">
        <v>0</v>
      </c>
      <c r="F148" s="10">
        <v>77</v>
      </c>
      <c r="G148" s="10">
        <v>63</v>
      </c>
      <c r="H148" s="10">
        <v>0</v>
      </c>
      <c r="I148" s="10">
        <v>2</v>
      </c>
      <c r="J148" s="10">
        <v>65</v>
      </c>
      <c r="K148" s="6">
        <f t="shared" ref="K148" si="17">IF(C148=0,"-",(G148-C148)/C148)</f>
        <v>-0.18181818181818182</v>
      </c>
      <c r="L148" s="6" t="str">
        <f t="shared" ref="L148" si="18">IF(D148=0,"-",(H148-D148)/D148)</f>
        <v>-</v>
      </c>
      <c r="M148" s="6" t="str">
        <f t="shared" ref="M148" si="19">IF(E148=0,"-",(I148-E148)/E148)</f>
        <v>-</v>
      </c>
      <c r="N148" s="6">
        <f t="shared" ref="N148" si="20">IF(F148=0,"-",(J148-F148)/F148)</f>
        <v>-0.15584415584415584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0.35897435897435898</v>
      </c>
      <c r="D149" s="6" t="str">
        <f t="shared" si="21"/>
        <v>-</v>
      </c>
      <c r="E149" s="6" t="str">
        <f t="shared" si="21"/>
        <v>-</v>
      </c>
      <c r="F149" s="6">
        <f t="shared" si="21"/>
        <v>0.35897435897435898</v>
      </c>
      <c r="G149" s="6">
        <f t="shared" si="21"/>
        <v>0.20338983050847459</v>
      </c>
      <c r="H149" s="6" t="str">
        <f t="shared" si="21"/>
        <v>-</v>
      </c>
      <c r="I149" s="6" t="str">
        <f t="shared" si="21"/>
        <v>-</v>
      </c>
      <c r="J149" s="6">
        <f t="shared" si="21"/>
        <v>0.19672131147540983</v>
      </c>
      <c r="K149" s="6">
        <f>IF(OR(C149="-",G149="-"),"-",(G149-C149)/C149)</f>
        <v>-0.43341404358353508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-0.45199063231850117</v>
      </c>
    </row>
    <row r="150" spans="2:14" ht="29.25" thickBot="1" x14ac:dyDescent="0.25">
      <c r="B150" s="7" t="s">
        <v>77</v>
      </c>
      <c r="C150" s="6">
        <f t="shared" si="21"/>
        <v>0.89473684210526316</v>
      </c>
      <c r="D150" s="6" t="str">
        <f t="shared" si="21"/>
        <v>-</v>
      </c>
      <c r="E150" s="6" t="str">
        <f t="shared" si="21"/>
        <v>-</v>
      </c>
      <c r="F150" s="6">
        <f t="shared" si="21"/>
        <v>0.89473684210526316</v>
      </c>
      <c r="G150" s="6">
        <f t="shared" si="21"/>
        <v>0.25</v>
      </c>
      <c r="H150" s="6" t="str">
        <f t="shared" si="21"/>
        <v>-</v>
      </c>
      <c r="I150" s="6" t="str">
        <f t="shared" si="21"/>
        <v>-</v>
      </c>
      <c r="J150" s="6">
        <f t="shared" si="21"/>
        <v>0.25</v>
      </c>
      <c r="K150" s="6">
        <f>IF(OR(C150="-",G150="-"),"-",(G150-C150)/C150)</f>
        <v>-0.72058823529411764</v>
      </c>
      <c r="L150" s="6" t="str">
        <f t="shared" si="22"/>
        <v>-</v>
      </c>
      <c r="M150" s="6" t="str">
        <f t="shared" si="22"/>
        <v>-</v>
      </c>
      <c r="N150" s="6">
        <f t="shared" si="22"/>
        <v>-0.72058823529411764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63</v>
      </c>
      <c r="D157" s="19">
        <v>50</v>
      </c>
      <c r="E157" s="18">
        <f>IF(C157=0,"-",(D157-C157)/C157)</f>
        <v>-0.20634920634920634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14</v>
      </c>
      <c r="D158" s="19">
        <v>13</v>
      </c>
      <c r="E158" s="18">
        <f t="shared" ref="E158:E159" si="23">IF(C158=0,"-",(D158-C158)/C158)</f>
        <v>-7.1428571428571425E-2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0.81818181818181823</v>
      </c>
      <c r="D160" s="18">
        <f>IF(D157=0,"-",D157/(D157+D158+D159))</f>
        <v>0.79365079365079361</v>
      </c>
      <c r="E160" s="18">
        <f>IF(OR(C160="-",D160="-"),"-",(D160-C160)/C160)</f>
        <v>-2.9982363315696762E-2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2</v>
      </c>
      <c r="D166" s="5">
        <v>2</v>
      </c>
      <c r="E166" s="6">
        <f>IF(C166=0,"-",(D166-C166)/C166)</f>
        <v>0</v>
      </c>
    </row>
    <row r="167" spans="2:14" ht="20.100000000000001" customHeight="1" thickBot="1" x14ac:dyDescent="0.25">
      <c r="B167" s="4" t="s">
        <v>41</v>
      </c>
      <c r="C167" s="5">
        <v>1</v>
      </c>
      <c r="D167" s="5">
        <v>1</v>
      </c>
      <c r="E167" s="6">
        <f t="shared" ref="E167:E168" si="24">IF(C167=0,"-",(D167-C167)/C167)</f>
        <v>0</v>
      </c>
    </row>
    <row r="168" spans="2:14" ht="20.100000000000001" customHeight="1" thickBot="1" x14ac:dyDescent="0.25">
      <c r="B168" s="4" t="s">
        <v>42</v>
      </c>
      <c r="C168" s="5">
        <v>1</v>
      </c>
      <c r="D168" s="5">
        <v>1</v>
      </c>
      <c r="E168" s="6">
        <f t="shared" si="24"/>
        <v>0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1</v>
      </c>
      <c r="E169" s="6">
        <f t="shared" ref="E169:E171" si="25">IF(OR(C169="-",D169="-"),"-",(D169-C169)/C169)</f>
        <v>0</v>
      </c>
    </row>
    <row r="170" spans="2:14" ht="20.100000000000001" customHeight="1" thickBot="1" x14ac:dyDescent="0.25">
      <c r="B170" s="4" t="s">
        <v>39</v>
      </c>
      <c r="C170" s="6">
        <v>1</v>
      </c>
      <c r="D170" s="6">
        <v>1</v>
      </c>
      <c r="E170" s="6">
        <f t="shared" si="25"/>
        <v>0</v>
      </c>
    </row>
    <row r="171" spans="2:14" ht="20.100000000000001" customHeight="1" thickBot="1" x14ac:dyDescent="0.25">
      <c r="B171" s="4" t="s">
        <v>40</v>
      </c>
      <c r="C171" s="6">
        <v>1</v>
      </c>
      <c r="D171" s="6">
        <v>1</v>
      </c>
      <c r="E171" s="6">
        <f t="shared" si="25"/>
        <v>0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2</v>
      </c>
      <c r="D178" s="5">
        <v>5</v>
      </c>
      <c r="E178" s="6">
        <f>IF(C178=0,"-",(D178-C178)/C178)</f>
        <v>1.5</v>
      </c>
      <c r="H178" s="13"/>
    </row>
    <row r="179" spans="2:8" ht="15" thickBot="1" x14ac:dyDescent="0.25">
      <c r="B179" s="4" t="s">
        <v>43</v>
      </c>
      <c r="C179" s="5">
        <v>2</v>
      </c>
      <c r="D179" s="5">
        <v>5</v>
      </c>
      <c r="E179" s="6">
        <f t="shared" ref="E179:E185" si="26">IF(C179=0,"-",(D179-C179)/C179)</f>
        <v>1.5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72</v>
      </c>
      <c r="D182" s="5">
        <v>43</v>
      </c>
      <c r="E182" s="6">
        <f t="shared" si="26"/>
        <v>-0.40277777777777779</v>
      </c>
      <c r="H182" s="13"/>
    </row>
    <row r="183" spans="2:8" ht="15" thickBot="1" x14ac:dyDescent="0.25">
      <c r="B183" s="4" t="s">
        <v>47</v>
      </c>
      <c r="C183" s="5">
        <v>71</v>
      </c>
      <c r="D183" s="5">
        <v>41</v>
      </c>
      <c r="E183" s="6">
        <f t="shared" si="26"/>
        <v>-0.42253521126760563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1</v>
      </c>
      <c r="D185" s="5">
        <v>2</v>
      </c>
      <c r="E185" s="6">
        <f t="shared" si="26"/>
        <v>1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3</v>
      </c>
      <c r="D197" s="5">
        <v>3</v>
      </c>
      <c r="E197" s="6">
        <f t="shared" ref="E197:E200" si="27">IF(C197=0,"-",(D197-C197)/C197)</f>
        <v>0</v>
      </c>
    </row>
    <row r="198" spans="2:5" ht="15" thickBot="1" x14ac:dyDescent="0.25">
      <c r="B198" s="4" t="s">
        <v>83</v>
      </c>
      <c r="C198" s="5">
        <v>1</v>
      </c>
      <c r="D198" s="5">
        <v>0</v>
      </c>
      <c r="E198" s="6">
        <f t="shared" si="27"/>
        <v>-1</v>
      </c>
    </row>
    <row r="199" spans="2:5" ht="15" thickBot="1" x14ac:dyDescent="0.25">
      <c r="B199" s="4" t="s">
        <v>84</v>
      </c>
      <c r="C199" s="5">
        <v>4</v>
      </c>
      <c r="D199" s="5">
        <v>3</v>
      </c>
      <c r="E199" s="6">
        <f t="shared" si="27"/>
        <v>-0.25</v>
      </c>
    </row>
    <row r="200" spans="2:5" ht="15" thickBot="1" x14ac:dyDescent="0.25">
      <c r="B200" s="4" t="s">
        <v>85</v>
      </c>
      <c r="C200" s="5">
        <v>2</v>
      </c>
      <c r="D200" s="5">
        <v>1</v>
      </c>
      <c r="E200" s="6">
        <f t="shared" si="27"/>
        <v>-0.5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4</v>
      </c>
      <c r="D208" s="5">
        <v>3</v>
      </c>
      <c r="E208" s="6">
        <f t="shared" si="28"/>
        <v>-0.25</v>
      </c>
    </row>
    <row r="209" spans="2:5" ht="20.100000000000001" customHeight="1" thickBot="1" x14ac:dyDescent="0.25">
      <c r="B209" s="17" t="s">
        <v>86</v>
      </c>
      <c r="C209" s="5">
        <v>4</v>
      </c>
      <c r="D209" s="5">
        <v>3</v>
      </c>
      <c r="E209" s="6">
        <f t="shared" si="28"/>
        <v>-0.25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4</v>
      </c>
      <c r="D221" s="5">
        <v>2</v>
      </c>
      <c r="E221" s="6">
        <f t="shared" ref="E221:E223" si="30">IF(C221=0,"-",(D221-C221)/C221)</f>
        <v>-0.5</v>
      </c>
    </row>
    <row r="222" spans="2:5" ht="15" thickBot="1" x14ac:dyDescent="0.25">
      <c r="B222" s="16" t="s">
        <v>92</v>
      </c>
      <c r="C222" s="5">
        <v>4</v>
      </c>
      <c r="D222" s="5">
        <v>3</v>
      </c>
      <c r="E222" s="6">
        <f t="shared" si="30"/>
        <v>-0.25</v>
      </c>
    </row>
    <row r="223" spans="2:5" ht="15" thickBot="1" x14ac:dyDescent="0.25">
      <c r="B223" s="16" t="s">
        <v>93</v>
      </c>
      <c r="C223" s="5">
        <v>4</v>
      </c>
      <c r="D223" s="5">
        <v>6</v>
      </c>
      <c r="E223" s="6">
        <f t="shared" si="30"/>
        <v>0.5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6208</v>
      </c>
      <c r="D14" s="5">
        <v>5103</v>
      </c>
      <c r="E14" s="6">
        <f>IF(C14&gt;0,(D14-C14)/C14)</f>
        <v>-0.17799613402061856</v>
      </c>
    </row>
    <row r="15" spans="1:5" ht="20.100000000000001" customHeight="1" thickBot="1" x14ac:dyDescent="0.25">
      <c r="B15" s="4" t="s">
        <v>17</v>
      </c>
      <c r="C15" s="5">
        <v>5928</v>
      </c>
      <c r="D15" s="5">
        <v>4999</v>
      </c>
      <c r="E15" s="6">
        <f t="shared" ref="E15:E25" si="0">IF(C15&gt;0,(D15-C15)/C15)</f>
        <v>-0.15671390013495276</v>
      </c>
    </row>
    <row r="16" spans="1:5" ht="20.100000000000001" customHeight="1" thickBot="1" x14ac:dyDescent="0.25">
      <c r="B16" s="4" t="s">
        <v>18</v>
      </c>
      <c r="C16" s="5">
        <v>3235</v>
      </c>
      <c r="D16" s="5">
        <v>2835</v>
      </c>
      <c r="E16" s="6">
        <f t="shared" si="0"/>
        <v>-0.12364760432766615</v>
      </c>
    </row>
    <row r="17" spans="2:5" ht="20.100000000000001" customHeight="1" thickBot="1" x14ac:dyDescent="0.25">
      <c r="B17" s="4" t="s">
        <v>19</v>
      </c>
      <c r="C17" s="5">
        <v>2693</v>
      </c>
      <c r="D17" s="5">
        <v>2164</v>
      </c>
      <c r="E17" s="6">
        <f t="shared" si="0"/>
        <v>-0.19643520237653175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26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16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0.45428475033738192</v>
      </c>
      <c r="D20" s="6">
        <f>D17/D15</f>
        <v>0.43288657731546309</v>
      </c>
      <c r="E20" s="6">
        <f t="shared" si="0"/>
        <v>-4.7102996536923417E-2</v>
      </c>
    </row>
    <row r="21" spans="2:5" ht="30" customHeight="1" thickBot="1" x14ac:dyDescent="0.25">
      <c r="B21" s="4" t="s">
        <v>23</v>
      </c>
      <c r="C21" s="5">
        <v>698</v>
      </c>
      <c r="D21" s="5">
        <v>598</v>
      </c>
      <c r="E21" s="6">
        <f t="shared" si="0"/>
        <v>-0.14326647564469913</v>
      </c>
    </row>
    <row r="22" spans="2:5" ht="20.100000000000001" customHeight="1" thickBot="1" x14ac:dyDescent="0.25">
      <c r="B22" s="4" t="s">
        <v>24</v>
      </c>
      <c r="C22" s="5">
        <v>373</v>
      </c>
      <c r="D22" s="5">
        <v>323</v>
      </c>
      <c r="E22" s="6">
        <f t="shared" si="0"/>
        <v>-0.13404825737265416</v>
      </c>
    </row>
    <row r="23" spans="2:5" ht="20.100000000000001" customHeight="1" thickBot="1" x14ac:dyDescent="0.25">
      <c r="B23" s="4" t="s">
        <v>25</v>
      </c>
      <c r="C23" s="5">
        <v>325</v>
      </c>
      <c r="D23" s="5">
        <v>275</v>
      </c>
      <c r="E23" s="6">
        <f t="shared" si="0"/>
        <v>-0.15384615384615385</v>
      </c>
    </row>
    <row r="24" spans="2:5" ht="20.100000000000001" customHeight="1" thickBot="1" x14ac:dyDescent="0.25">
      <c r="B24" s="4" t="s">
        <v>21</v>
      </c>
      <c r="C24" s="6">
        <f>C23/C21</f>
        <v>0.46561604584527222</v>
      </c>
      <c r="D24" s="6">
        <f t="shared" ref="D24" si="1">D23/D21</f>
        <v>0.45986622073578598</v>
      </c>
      <c r="E24" s="6">
        <f t="shared" si="0"/>
        <v>-1.2348855158219678E-2</v>
      </c>
    </row>
    <row r="25" spans="2:5" ht="20.100000000000001" customHeight="1" thickBot="1" x14ac:dyDescent="0.25">
      <c r="B25" s="7" t="s">
        <v>26</v>
      </c>
      <c r="C25" s="6">
        <v>0.16872785233466636</v>
      </c>
      <c r="D25" s="6">
        <v>0.14140526681581306</v>
      </c>
      <c r="E25" s="6">
        <f t="shared" si="0"/>
        <v>-0.16193287083782598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1522</v>
      </c>
      <c r="D34" s="5">
        <v>1212</v>
      </c>
      <c r="E34" s="6">
        <f>IF(C34&gt;0,(D34-C34)/C34,"-")</f>
        <v>-0.20367936925098554</v>
      </c>
    </row>
    <row r="35" spans="2:5" ht="20.100000000000001" customHeight="1" thickBot="1" x14ac:dyDescent="0.25">
      <c r="B35" s="4" t="s">
        <v>29</v>
      </c>
      <c r="C35" s="5">
        <v>10</v>
      </c>
      <c r="D35" s="5">
        <v>2</v>
      </c>
      <c r="E35" s="6">
        <f t="shared" ref="E35:E37" si="2">IF(C35&gt;0,(D35-C35)/C35,"-")</f>
        <v>-0.8</v>
      </c>
    </row>
    <row r="36" spans="2:5" ht="20.100000000000001" customHeight="1" thickBot="1" x14ac:dyDescent="0.25">
      <c r="B36" s="4" t="s">
        <v>28</v>
      </c>
      <c r="C36" s="5">
        <v>872</v>
      </c>
      <c r="D36" s="5">
        <v>682</v>
      </c>
      <c r="E36" s="6">
        <f t="shared" si="2"/>
        <v>-0.21788990825688073</v>
      </c>
    </row>
    <row r="37" spans="2:5" ht="20.100000000000001" customHeight="1" thickBot="1" x14ac:dyDescent="0.25">
      <c r="B37" s="4" t="s">
        <v>30</v>
      </c>
      <c r="C37" s="5">
        <v>640</v>
      </c>
      <c r="D37" s="5">
        <v>528</v>
      </c>
      <c r="E37" s="6">
        <f t="shared" si="2"/>
        <v>-0.17499999999999999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207</v>
      </c>
      <c r="D44" s="5">
        <v>82</v>
      </c>
      <c r="E44" s="6">
        <f>IF(C44&gt;0,(D44-C44)/C44,"-")</f>
        <v>-0.60386473429951693</v>
      </c>
    </row>
    <row r="45" spans="2:5" ht="20.100000000000001" customHeight="1" thickBot="1" x14ac:dyDescent="0.25">
      <c r="B45" s="4" t="s">
        <v>34</v>
      </c>
      <c r="C45" s="5">
        <v>91</v>
      </c>
      <c r="D45" s="5">
        <v>27</v>
      </c>
      <c r="E45" s="6">
        <f t="shared" ref="E45:E51" si="3">IF(C45&gt;0,(D45-C45)/C45,"-")</f>
        <v>-0.70329670329670335</v>
      </c>
    </row>
    <row r="46" spans="2:5" ht="20.100000000000001" customHeight="1" thickBot="1" x14ac:dyDescent="0.25">
      <c r="B46" s="4" t="s">
        <v>31</v>
      </c>
      <c r="C46" s="5">
        <v>116</v>
      </c>
      <c r="D46" s="5">
        <v>50</v>
      </c>
      <c r="E46" s="6">
        <f t="shared" si="3"/>
        <v>-0.56896551724137934</v>
      </c>
    </row>
    <row r="47" spans="2:5" ht="20.100000000000001" customHeight="1" thickBot="1" x14ac:dyDescent="0.25">
      <c r="B47" s="4" t="s">
        <v>32</v>
      </c>
      <c r="C47" s="5">
        <v>2306</v>
      </c>
      <c r="D47" s="5">
        <v>1835</v>
      </c>
      <c r="E47" s="6">
        <f t="shared" si="3"/>
        <v>-0.20424978317432785</v>
      </c>
    </row>
    <row r="48" spans="2:5" ht="20.100000000000001" customHeight="1" thickBot="1" x14ac:dyDescent="0.25">
      <c r="B48" s="4" t="s">
        <v>35</v>
      </c>
      <c r="C48" s="5">
        <v>1498</v>
      </c>
      <c r="D48" s="5">
        <v>658</v>
      </c>
      <c r="E48" s="6">
        <f t="shared" si="3"/>
        <v>-0.56074766355140182</v>
      </c>
    </row>
    <row r="49" spans="2:5" ht="20.100000000000001" customHeight="1" thickBot="1" x14ac:dyDescent="0.25">
      <c r="B49" s="4" t="s">
        <v>67</v>
      </c>
      <c r="C49" s="5">
        <v>1642</v>
      </c>
      <c r="D49" s="5">
        <v>1136</v>
      </c>
      <c r="E49" s="6">
        <f t="shared" si="3"/>
        <v>-0.30816077953714982</v>
      </c>
    </row>
    <row r="50" spans="2:5" ht="20.100000000000001" customHeight="1" collapsed="1" thickBot="1" x14ac:dyDescent="0.25">
      <c r="B50" s="4" t="s">
        <v>36</v>
      </c>
      <c r="C50" s="6">
        <f>C44/(C44+C45)</f>
        <v>0.69463087248322153</v>
      </c>
      <c r="D50" s="6">
        <f>D44/(D44+D45)</f>
        <v>0.75229357798165142</v>
      </c>
      <c r="E50" s="6">
        <f t="shared" si="3"/>
        <v>8.3012010814164761E-2</v>
      </c>
    </row>
    <row r="51" spans="2:5" ht="20.100000000000001" customHeight="1" thickBot="1" x14ac:dyDescent="0.25">
      <c r="B51" s="4" t="s">
        <v>37</v>
      </c>
      <c r="C51" s="6">
        <f>C47/(C46+C47)</f>
        <v>0.95210569777043763</v>
      </c>
      <c r="D51" s="6">
        <f t="shared" ref="D51" si="4">D47/(D46+D47)</f>
        <v>0.97347480106100792</v>
      </c>
      <c r="E51" s="6">
        <f t="shared" si="3"/>
        <v>2.2444045173357002E-2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300</v>
      </c>
      <c r="D58" s="5">
        <v>110</v>
      </c>
      <c r="E58" s="6">
        <f>IF(C58&gt;0,(D58-C58)/C58,"-")</f>
        <v>-0.6333333333333333</v>
      </c>
    </row>
    <row r="59" spans="2:5" ht="20.100000000000001" customHeight="1" thickBot="1" x14ac:dyDescent="0.25">
      <c r="B59" s="4" t="s">
        <v>41</v>
      </c>
      <c r="C59" s="5">
        <v>117</v>
      </c>
      <c r="D59" s="5">
        <v>48</v>
      </c>
      <c r="E59" s="6">
        <f t="shared" ref="E59:E63" si="5">IF(C59&gt;0,(D59-C59)/C59,"-")</f>
        <v>-0.58974358974358976</v>
      </c>
    </row>
    <row r="60" spans="2:5" ht="20.100000000000001" customHeight="1" thickBot="1" x14ac:dyDescent="0.25">
      <c r="B60" s="4" t="s">
        <v>42</v>
      </c>
      <c r="C60" s="5">
        <v>90</v>
      </c>
      <c r="D60" s="5">
        <v>35</v>
      </c>
      <c r="E60" s="6">
        <f t="shared" si="5"/>
        <v>-0.61111111111111116</v>
      </c>
    </row>
    <row r="61" spans="2:5" ht="20.100000000000001" customHeight="1" collapsed="1" thickBot="1" x14ac:dyDescent="0.25">
      <c r="B61" s="4" t="s">
        <v>98</v>
      </c>
      <c r="C61" s="6">
        <f>(C59+C60)/C58</f>
        <v>0.69</v>
      </c>
      <c r="D61" s="6">
        <f>(D59+D60)/D58</f>
        <v>0.75454545454545452</v>
      </c>
      <c r="E61" s="6">
        <f t="shared" si="5"/>
        <v>9.3544137022397944E-2</v>
      </c>
    </row>
    <row r="62" spans="2:5" ht="20.100000000000001" customHeight="1" thickBot="1" x14ac:dyDescent="0.25">
      <c r="B62" s="4" t="s">
        <v>39</v>
      </c>
      <c r="C62" s="6">
        <v>0.67630057803468213</v>
      </c>
      <c r="D62" s="6">
        <v>0.68571428571428572</v>
      </c>
      <c r="E62" s="6">
        <f t="shared" si="5"/>
        <v>1.3919413919413853E-2</v>
      </c>
    </row>
    <row r="63" spans="2:5" ht="20.100000000000001" customHeight="1" thickBot="1" x14ac:dyDescent="0.25">
      <c r="B63" s="4" t="s">
        <v>40</v>
      </c>
      <c r="C63" s="6">
        <v>0.70866141732283461</v>
      </c>
      <c r="D63" s="6">
        <v>0.875</v>
      </c>
      <c r="E63" s="6">
        <f t="shared" si="5"/>
        <v>0.23472222222222228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7868</v>
      </c>
      <c r="D70" s="5">
        <v>5663</v>
      </c>
      <c r="E70" s="6">
        <f>IF(C70&gt;0,(D70-C70)/C70,"-")</f>
        <v>-0.28024911032028471</v>
      </c>
    </row>
    <row r="71" spans="2:10" ht="20.100000000000001" customHeight="1" thickBot="1" x14ac:dyDescent="0.25">
      <c r="B71" s="4" t="s">
        <v>45</v>
      </c>
      <c r="C71" s="5">
        <v>1875</v>
      </c>
      <c r="D71" s="5">
        <v>956</v>
      </c>
      <c r="E71" s="6">
        <f t="shared" ref="E71:E77" si="6">IF(C71&gt;0,(D71-C71)/C71,"-")</f>
        <v>-0.49013333333333331</v>
      </c>
    </row>
    <row r="72" spans="2:10" ht="20.100000000000001" customHeight="1" thickBot="1" x14ac:dyDescent="0.25">
      <c r="B72" s="4" t="s">
        <v>43</v>
      </c>
      <c r="C72" s="5">
        <v>7</v>
      </c>
      <c r="D72" s="5">
        <v>9</v>
      </c>
      <c r="E72" s="6">
        <f t="shared" si="6"/>
        <v>0.2857142857142857</v>
      </c>
    </row>
    <row r="73" spans="2:10" ht="20.100000000000001" customHeight="1" thickBot="1" x14ac:dyDescent="0.25">
      <c r="B73" s="4" t="s">
        <v>46</v>
      </c>
      <c r="C73" s="5">
        <v>4329</v>
      </c>
      <c r="D73" s="5">
        <v>3804</v>
      </c>
      <c r="E73" s="6">
        <f t="shared" si="6"/>
        <v>-0.12127512127512127</v>
      </c>
    </row>
    <row r="74" spans="2:10" ht="20.100000000000001" customHeight="1" thickBot="1" x14ac:dyDescent="0.25">
      <c r="B74" s="4" t="s">
        <v>47</v>
      </c>
      <c r="C74" s="5">
        <v>1454</v>
      </c>
      <c r="D74" s="5">
        <v>780</v>
      </c>
      <c r="E74" s="6">
        <f t="shared" si="6"/>
        <v>-0.46354883081155435</v>
      </c>
    </row>
    <row r="75" spans="2:10" ht="20.100000000000001" customHeight="1" thickBot="1" x14ac:dyDescent="0.25">
      <c r="B75" s="4" t="s">
        <v>48</v>
      </c>
      <c r="C75" s="5">
        <v>199</v>
      </c>
      <c r="D75" s="5">
        <v>114</v>
      </c>
      <c r="E75" s="6">
        <f t="shared" si="6"/>
        <v>-0.42713567839195982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4</v>
      </c>
      <c r="D77" s="5">
        <v>0</v>
      </c>
      <c r="E77" s="6">
        <f t="shared" si="6"/>
        <v>-1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402</v>
      </c>
      <c r="D90" s="5">
        <v>114</v>
      </c>
      <c r="E90" s="6">
        <f>IF(C90&gt;0,(D90-C90)/C90,"-")</f>
        <v>-0.71641791044776115</v>
      </c>
    </row>
    <row r="91" spans="2:5" ht="29.25" thickBot="1" x14ac:dyDescent="0.25">
      <c r="B91" s="4" t="s">
        <v>52</v>
      </c>
      <c r="C91" s="5">
        <v>302</v>
      </c>
      <c r="D91" s="5">
        <v>100</v>
      </c>
      <c r="E91" s="6">
        <f t="shared" ref="E91:E93" si="7">IF(C91&gt;0,(D91-C91)/C91,"-")</f>
        <v>-0.66887417218543044</v>
      </c>
    </row>
    <row r="92" spans="2:5" ht="29.25" customHeight="1" thickBot="1" x14ac:dyDescent="0.25">
      <c r="B92" s="4" t="s">
        <v>53</v>
      </c>
      <c r="C92" s="5">
        <v>518</v>
      </c>
      <c r="D92" s="5">
        <v>145</v>
      </c>
      <c r="E92" s="6">
        <f t="shared" si="7"/>
        <v>-0.72007722007722008</v>
      </c>
    </row>
    <row r="93" spans="2:5" ht="29.25" customHeight="1" thickBot="1" x14ac:dyDescent="0.25">
      <c r="B93" s="4" t="s">
        <v>54</v>
      </c>
      <c r="C93" s="6">
        <f>(C90+C91)/(C90+C91+C92)</f>
        <v>0.5761047463175123</v>
      </c>
      <c r="D93" s="6">
        <f>(D90+D91)/(D90+D91+D92)</f>
        <v>0.59610027855153203</v>
      </c>
      <c r="E93" s="6">
        <f t="shared" si="7"/>
        <v>3.4708153963028565E-2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1302</v>
      </c>
      <c r="D100" s="5">
        <v>376</v>
      </c>
      <c r="E100" s="6">
        <f>IF(C100&gt;0,(D100-C100)/C100,"-")</f>
        <v>-0.71121351766513052</v>
      </c>
    </row>
    <row r="101" spans="2:5" ht="20.100000000000001" customHeight="1" thickBot="1" x14ac:dyDescent="0.25">
      <c r="B101" s="4" t="s">
        <v>41</v>
      </c>
      <c r="C101" s="5">
        <v>451</v>
      </c>
      <c r="D101" s="5">
        <v>130</v>
      </c>
      <c r="E101" s="6">
        <f t="shared" ref="E101:E105" si="8">IF(C101&gt;0,(D101-C101)/C101,"-")</f>
        <v>-0.7117516629711752</v>
      </c>
    </row>
    <row r="102" spans="2:5" ht="20.100000000000001" customHeight="1" thickBot="1" x14ac:dyDescent="0.25">
      <c r="B102" s="4" t="s">
        <v>42</v>
      </c>
      <c r="C102" s="5">
        <v>275</v>
      </c>
      <c r="D102" s="5">
        <v>91</v>
      </c>
      <c r="E102" s="6">
        <f t="shared" si="8"/>
        <v>-0.66909090909090907</v>
      </c>
    </row>
    <row r="103" spans="2:5" ht="20.100000000000001" customHeight="1" thickBot="1" x14ac:dyDescent="0.25">
      <c r="B103" s="4" t="s">
        <v>98</v>
      </c>
      <c r="C103" s="6">
        <f>(C101+C102)/C100</f>
        <v>0.55760368663594473</v>
      </c>
      <c r="D103" s="6">
        <f>(D101+D102)/D100</f>
        <v>0.58776595744680848</v>
      </c>
      <c r="E103" s="6">
        <f t="shared" si="8"/>
        <v>5.4092667487251528E-2</v>
      </c>
    </row>
    <row r="104" spans="2:5" ht="20.100000000000001" customHeight="1" thickBot="1" x14ac:dyDescent="0.25">
      <c r="B104" s="4" t="s">
        <v>39</v>
      </c>
      <c r="C104" s="6">
        <v>0.55816831683168322</v>
      </c>
      <c r="D104" s="6">
        <v>0.625</v>
      </c>
      <c r="E104" s="6">
        <f t="shared" si="8"/>
        <v>0.11973392461197328</v>
      </c>
    </row>
    <row r="105" spans="2:5" ht="20.100000000000001" customHeight="1" thickBot="1" x14ac:dyDescent="0.25">
      <c r="B105" s="4" t="s">
        <v>40</v>
      </c>
      <c r="C105" s="6">
        <v>0.55668016194331982</v>
      </c>
      <c r="D105" s="6">
        <v>0.54166666666666663</v>
      </c>
      <c r="E105" s="6">
        <f t="shared" si="8"/>
        <v>-2.6969696969697001E-2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1485</v>
      </c>
      <c r="D112" s="5">
        <v>557</v>
      </c>
      <c r="E112" s="6">
        <f>IF(C112&gt;0,(D112-C112)/C112,"-")</f>
        <v>-0.62491582491582487</v>
      </c>
    </row>
    <row r="113" spans="2:14" ht="15" thickBot="1" x14ac:dyDescent="0.25">
      <c r="B113" s="4" t="s">
        <v>56</v>
      </c>
      <c r="C113" s="5">
        <v>951</v>
      </c>
      <c r="D113" s="5">
        <v>363</v>
      </c>
      <c r="E113" s="6">
        <f t="shared" ref="E113:E114" si="9">IF(C113&gt;0,(D113-C113)/C113,"-")</f>
        <v>-0.6182965299684543</v>
      </c>
    </row>
    <row r="114" spans="2:14" ht="15" thickBot="1" x14ac:dyDescent="0.25">
      <c r="B114" s="4" t="s">
        <v>57</v>
      </c>
      <c r="C114" s="5">
        <v>534</v>
      </c>
      <c r="D114" s="5">
        <v>194</v>
      </c>
      <c r="E114" s="6">
        <f t="shared" si="9"/>
        <v>-0.63670411985018727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10</v>
      </c>
      <c r="D128" s="10">
        <v>0</v>
      </c>
      <c r="E128" s="10">
        <v>1</v>
      </c>
      <c r="F128" s="10">
        <v>11</v>
      </c>
      <c r="G128" s="10">
        <v>2</v>
      </c>
      <c r="H128" s="10">
        <v>0</v>
      </c>
      <c r="I128" s="10">
        <v>0</v>
      </c>
      <c r="J128" s="10">
        <v>2</v>
      </c>
      <c r="K128" s="6">
        <f>IF(C128=0,"-",(G128-C128)/C128)</f>
        <v>-0.8</v>
      </c>
      <c r="L128" s="6" t="str">
        <f t="shared" ref="L128:N133" si="10">IF(D128=0,"-",(H128-D128)/D128)</f>
        <v>-</v>
      </c>
      <c r="M128" s="6">
        <f t="shared" si="10"/>
        <v>-1</v>
      </c>
      <c r="N128" s="6">
        <f t="shared" si="10"/>
        <v>-0.81818181818181823</v>
      </c>
    </row>
    <row r="129" spans="2:14" ht="15" thickBot="1" x14ac:dyDescent="0.25">
      <c r="B129" s="4" t="s">
        <v>64</v>
      </c>
      <c r="C129" s="10">
        <v>5</v>
      </c>
      <c r="D129" s="10">
        <v>0</v>
      </c>
      <c r="E129" s="10">
        <v>0</v>
      </c>
      <c r="F129" s="10">
        <v>5</v>
      </c>
      <c r="G129" s="10">
        <v>0</v>
      </c>
      <c r="H129" s="10">
        <v>0</v>
      </c>
      <c r="I129" s="10">
        <v>0</v>
      </c>
      <c r="J129" s="10">
        <v>0</v>
      </c>
      <c r="K129" s="6">
        <f t="shared" ref="K129:K133" si="11">IF(C129=0,"-",(G129-C129)/C129)</f>
        <v>-1</v>
      </c>
      <c r="L129" s="6" t="str">
        <f t="shared" si="10"/>
        <v>-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2</v>
      </c>
      <c r="D131" s="10">
        <v>0</v>
      </c>
      <c r="E131" s="10">
        <v>0</v>
      </c>
      <c r="F131" s="10">
        <v>2</v>
      </c>
      <c r="G131" s="10">
        <v>4</v>
      </c>
      <c r="H131" s="10">
        <v>0</v>
      </c>
      <c r="I131" s="10">
        <v>0</v>
      </c>
      <c r="J131" s="10">
        <v>4</v>
      </c>
      <c r="K131" s="6">
        <f t="shared" si="11"/>
        <v>1</v>
      </c>
      <c r="L131" s="6" t="str">
        <f t="shared" si="10"/>
        <v>-</v>
      </c>
      <c r="M131" s="6" t="str">
        <f t="shared" si="10"/>
        <v>-</v>
      </c>
      <c r="N131" s="6">
        <f t="shared" si="10"/>
        <v>1</v>
      </c>
    </row>
    <row r="132" spans="2:14" ht="15" thickBot="1" x14ac:dyDescent="0.25">
      <c r="B132" s="4" t="s">
        <v>67</v>
      </c>
      <c r="C132" s="10">
        <v>1</v>
      </c>
      <c r="D132" s="10">
        <v>2</v>
      </c>
      <c r="E132" s="10">
        <v>0</v>
      </c>
      <c r="F132" s="10">
        <v>3</v>
      </c>
      <c r="G132" s="10">
        <v>0</v>
      </c>
      <c r="H132" s="10">
        <v>1</v>
      </c>
      <c r="I132" s="10">
        <v>0</v>
      </c>
      <c r="J132" s="10">
        <v>1</v>
      </c>
      <c r="K132" s="6">
        <f t="shared" si="11"/>
        <v>-1</v>
      </c>
      <c r="L132" s="6">
        <f t="shared" si="10"/>
        <v>-0.5</v>
      </c>
      <c r="M132" s="6" t="str">
        <f t="shared" si="10"/>
        <v>-</v>
      </c>
      <c r="N132" s="6">
        <f t="shared" si="10"/>
        <v>-0.66666666666666663</v>
      </c>
    </row>
    <row r="133" spans="2:14" ht="15" thickBot="1" x14ac:dyDescent="0.25">
      <c r="B133" s="4" t="s">
        <v>68</v>
      </c>
      <c r="C133" s="10">
        <v>18</v>
      </c>
      <c r="D133" s="10">
        <v>2</v>
      </c>
      <c r="E133" s="10">
        <v>1</v>
      </c>
      <c r="F133" s="10">
        <v>21</v>
      </c>
      <c r="G133" s="10">
        <v>6</v>
      </c>
      <c r="H133" s="10">
        <v>1</v>
      </c>
      <c r="I133" s="10">
        <v>0</v>
      </c>
      <c r="J133" s="10">
        <v>7</v>
      </c>
      <c r="K133" s="6">
        <f t="shared" si="11"/>
        <v>-0.66666666666666663</v>
      </c>
      <c r="L133" s="6">
        <f t="shared" si="10"/>
        <v>-0.5</v>
      </c>
      <c r="M133" s="6">
        <f t="shared" si="10"/>
        <v>-1</v>
      </c>
      <c r="N133" s="6">
        <f t="shared" si="10"/>
        <v>-0.66666666666666663</v>
      </c>
    </row>
    <row r="134" spans="2:14" ht="15" thickBot="1" x14ac:dyDescent="0.25">
      <c r="B134" s="4" t="s">
        <v>36</v>
      </c>
      <c r="C134" s="6">
        <f>IF(C128=0,"-",C128/(C128+C129))</f>
        <v>0.66666666666666663</v>
      </c>
      <c r="D134" s="6" t="str">
        <f>IF(D128=0,"-",D128/(D128+D129))</f>
        <v>-</v>
      </c>
      <c r="E134" s="6">
        <f t="shared" ref="E134:J134" si="12">IF(E128=0,"-",E128/(E128+E129))</f>
        <v>1</v>
      </c>
      <c r="F134" s="6">
        <f t="shared" si="12"/>
        <v>0.6875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>
        <f>IF(OR(C134="-",G134="-"),"-",(G134-C134)/C134)</f>
        <v>0.50000000000000011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0.45454545454545453</v>
      </c>
    </row>
    <row r="135" spans="2:14" ht="15" thickBot="1" x14ac:dyDescent="0.25">
      <c r="B135" s="4" t="s">
        <v>37</v>
      </c>
      <c r="C135" s="6">
        <f>IF(C131=0,"-",C131/(C130+C131))</f>
        <v>1</v>
      </c>
      <c r="D135" s="6" t="str">
        <f t="shared" ref="D135:J135" si="14">IF(D131=0,"-",D131/(D130+D131))</f>
        <v>-</v>
      </c>
      <c r="E135" s="6" t="str">
        <f t="shared" si="14"/>
        <v>-</v>
      </c>
      <c r="F135" s="6">
        <f t="shared" si="14"/>
        <v>1</v>
      </c>
      <c r="G135" s="6">
        <f t="shared" si="14"/>
        <v>1</v>
      </c>
      <c r="H135" s="6" t="str">
        <f t="shared" si="14"/>
        <v>-</v>
      </c>
      <c r="I135" s="6" t="str">
        <f t="shared" si="14"/>
        <v>-</v>
      </c>
      <c r="J135" s="6">
        <f t="shared" si="14"/>
        <v>1</v>
      </c>
      <c r="K135" s="6">
        <f>IF(OR(C135="-",G135="-"),"-",(G135-C135)/C135)</f>
        <v>0</v>
      </c>
      <c r="L135" s="6" t="str">
        <f t="shared" si="13"/>
        <v>-</v>
      </c>
      <c r="M135" s="6" t="str">
        <f t="shared" si="13"/>
        <v>-</v>
      </c>
      <c r="N135" s="6">
        <f t="shared" si="13"/>
        <v>0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59</v>
      </c>
      <c r="D143" s="10">
        <v>0</v>
      </c>
      <c r="E143" s="10">
        <v>4</v>
      </c>
      <c r="F143" s="10">
        <v>63</v>
      </c>
      <c r="G143" s="10">
        <v>20</v>
      </c>
      <c r="H143" s="10">
        <v>0</v>
      </c>
      <c r="I143" s="10">
        <v>5</v>
      </c>
      <c r="J143" s="10">
        <v>25</v>
      </c>
      <c r="K143" s="6">
        <f>IF(C143=0,"-",(G143-C143)/C143)</f>
        <v>-0.66101694915254239</v>
      </c>
      <c r="L143" s="6" t="str">
        <f t="shared" ref="L143:N147" si="15">IF(D143=0,"-",(H143-D143)/D143)</f>
        <v>-</v>
      </c>
      <c r="M143" s="6">
        <f t="shared" si="15"/>
        <v>0.25</v>
      </c>
      <c r="N143" s="6">
        <f t="shared" si="15"/>
        <v>-0.60317460317460314</v>
      </c>
    </row>
    <row r="144" spans="2:14" ht="15" thickBot="1" x14ac:dyDescent="0.25">
      <c r="B144" s="4" t="s">
        <v>72</v>
      </c>
      <c r="C144" s="10">
        <v>21</v>
      </c>
      <c r="D144" s="10">
        <v>0</v>
      </c>
      <c r="E144" s="10">
        <v>2</v>
      </c>
      <c r="F144" s="10">
        <v>23</v>
      </c>
      <c r="G144" s="10">
        <v>10</v>
      </c>
      <c r="H144" s="10">
        <v>0</v>
      </c>
      <c r="I144" s="10">
        <v>3</v>
      </c>
      <c r="J144" s="10">
        <v>13</v>
      </c>
      <c r="K144" s="6">
        <f t="shared" ref="K144:K147" si="16">IF(C144=0,"-",(G144-C144)/C144)</f>
        <v>-0.52380952380952384</v>
      </c>
      <c r="L144" s="6" t="str">
        <f t="shared" si="15"/>
        <v>-</v>
      </c>
      <c r="M144" s="6">
        <f t="shared" si="15"/>
        <v>0.5</v>
      </c>
      <c r="N144" s="6">
        <f t="shared" si="15"/>
        <v>-0.43478260869565216</v>
      </c>
    </row>
    <row r="145" spans="2:14" ht="15" thickBot="1" x14ac:dyDescent="0.25">
      <c r="B145" s="4" t="s">
        <v>73</v>
      </c>
      <c r="C145" s="10">
        <v>198</v>
      </c>
      <c r="D145" s="10">
        <v>0</v>
      </c>
      <c r="E145" s="10">
        <v>18</v>
      </c>
      <c r="F145" s="10">
        <v>216</v>
      </c>
      <c r="G145" s="10">
        <v>151</v>
      </c>
      <c r="H145" s="10">
        <v>0</v>
      </c>
      <c r="I145" s="10">
        <v>20</v>
      </c>
      <c r="J145" s="10">
        <v>171</v>
      </c>
      <c r="K145" s="6">
        <f t="shared" si="16"/>
        <v>-0.23737373737373738</v>
      </c>
      <c r="L145" s="6" t="str">
        <f t="shared" si="15"/>
        <v>-</v>
      </c>
      <c r="M145" s="6">
        <f t="shared" si="15"/>
        <v>0.1111111111111111</v>
      </c>
      <c r="N145" s="6">
        <f t="shared" si="15"/>
        <v>-0.20833333333333334</v>
      </c>
    </row>
    <row r="146" spans="2:14" ht="15" thickBot="1" x14ac:dyDescent="0.25">
      <c r="B146" s="4" t="s">
        <v>74</v>
      </c>
      <c r="C146" s="10">
        <v>95</v>
      </c>
      <c r="D146" s="10">
        <v>0</v>
      </c>
      <c r="E146" s="10">
        <v>14</v>
      </c>
      <c r="F146" s="10">
        <v>109</v>
      </c>
      <c r="G146" s="10">
        <v>61</v>
      </c>
      <c r="H146" s="10">
        <v>0</v>
      </c>
      <c r="I146" s="10">
        <v>11</v>
      </c>
      <c r="J146" s="10">
        <v>72</v>
      </c>
      <c r="K146" s="6">
        <f t="shared" si="16"/>
        <v>-0.35789473684210527</v>
      </c>
      <c r="L146" s="6" t="str">
        <f t="shared" si="15"/>
        <v>-</v>
      </c>
      <c r="M146" s="6">
        <f t="shared" si="15"/>
        <v>-0.21428571428571427</v>
      </c>
      <c r="N146" s="6">
        <f t="shared" si="15"/>
        <v>-0.33944954128440369</v>
      </c>
    </row>
    <row r="147" spans="2:14" ht="15" thickBot="1" x14ac:dyDescent="0.25">
      <c r="B147" s="4" t="s">
        <v>75</v>
      </c>
      <c r="C147" s="10">
        <v>2</v>
      </c>
      <c r="D147" s="10">
        <v>0</v>
      </c>
      <c r="E147" s="10">
        <v>2</v>
      </c>
      <c r="F147" s="10">
        <v>4</v>
      </c>
      <c r="G147" s="10">
        <v>0</v>
      </c>
      <c r="H147" s="10">
        <v>0</v>
      </c>
      <c r="I147" s="10">
        <v>2</v>
      </c>
      <c r="J147" s="10">
        <v>2</v>
      </c>
      <c r="K147" s="6">
        <f t="shared" si="16"/>
        <v>-1</v>
      </c>
      <c r="L147" s="6" t="str">
        <f t="shared" si="15"/>
        <v>-</v>
      </c>
      <c r="M147" s="6">
        <f t="shared" si="15"/>
        <v>0</v>
      </c>
      <c r="N147" s="6">
        <f t="shared" si="15"/>
        <v>-0.5</v>
      </c>
    </row>
    <row r="148" spans="2:14" ht="15" thickBot="1" x14ac:dyDescent="0.25">
      <c r="B148" s="7" t="s">
        <v>68</v>
      </c>
      <c r="C148" s="10">
        <v>375</v>
      </c>
      <c r="D148" s="10">
        <v>0</v>
      </c>
      <c r="E148" s="10">
        <v>40</v>
      </c>
      <c r="F148" s="10">
        <v>415</v>
      </c>
      <c r="G148" s="10">
        <v>242</v>
      </c>
      <c r="H148" s="10">
        <v>0</v>
      </c>
      <c r="I148" s="10">
        <v>41</v>
      </c>
      <c r="J148" s="10">
        <v>283</v>
      </c>
      <c r="K148" s="6">
        <f t="shared" ref="K148" si="17">IF(C148=0,"-",(G148-C148)/C148)</f>
        <v>-0.35466666666666669</v>
      </c>
      <c r="L148" s="6" t="str">
        <f t="shared" ref="L148" si="18">IF(D148=0,"-",(H148-D148)/D148)</f>
        <v>-</v>
      </c>
      <c r="M148" s="6">
        <f t="shared" ref="M148" si="19">IF(E148=0,"-",(I148-E148)/E148)</f>
        <v>2.5000000000000001E-2</v>
      </c>
      <c r="N148" s="6">
        <f t="shared" ref="N148" si="20">IF(F148=0,"-",(J148-F148)/F148)</f>
        <v>-0.3180722891566265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0.22957198443579765</v>
      </c>
      <c r="D149" s="6" t="str">
        <f t="shared" si="21"/>
        <v>-</v>
      </c>
      <c r="E149" s="6">
        <f t="shared" si="21"/>
        <v>0.18181818181818182</v>
      </c>
      <c r="F149" s="6">
        <f t="shared" si="21"/>
        <v>0.22580645161290322</v>
      </c>
      <c r="G149" s="6">
        <f t="shared" si="21"/>
        <v>0.11695906432748537</v>
      </c>
      <c r="H149" s="6" t="str">
        <f t="shared" si="21"/>
        <v>-</v>
      </c>
      <c r="I149" s="6">
        <f t="shared" si="21"/>
        <v>0.2</v>
      </c>
      <c r="J149" s="6">
        <f t="shared" si="21"/>
        <v>0.12755102040816327</v>
      </c>
      <c r="K149" s="6">
        <f>IF(OR(C149="-",G149="-"),"-",(G149-C149)/C149)</f>
        <v>-0.49053424521756367</v>
      </c>
      <c r="L149" s="6" t="str">
        <f t="shared" ref="L149:N150" si="22">IF(OR(D149="-",H149="-"),"-",(H149-D149)/D149)</f>
        <v>-</v>
      </c>
      <c r="M149" s="6">
        <f t="shared" si="22"/>
        <v>0.10000000000000003</v>
      </c>
      <c r="N149" s="6">
        <f t="shared" si="22"/>
        <v>-0.43513119533527694</v>
      </c>
    </row>
    <row r="150" spans="2:14" ht="29.25" thickBot="1" x14ac:dyDescent="0.25">
      <c r="B150" s="7" t="s">
        <v>77</v>
      </c>
      <c r="C150" s="6">
        <f t="shared" si="21"/>
        <v>0.18103448275862069</v>
      </c>
      <c r="D150" s="6" t="str">
        <f t="shared" si="21"/>
        <v>-</v>
      </c>
      <c r="E150" s="6">
        <f t="shared" si="21"/>
        <v>0.125</v>
      </c>
      <c r="F150" s="6">
        <f t="shared" si="21"/>
        <v>0.17424242424242425</v>
      </c>
      <c r="G150" s="6">
        <f t="shared" si="21"/>
        <v>0.14084507042253522</v>
      </c>
      <c r="H150" s="6" t="str">
        <f t="shared" si="21"/>
        <v>-</v>
      </c>
      <c r="I150" s="6">
        <f t="shared" si="21"/>
        <v>0.21428571428571427</v>
      </c>
      <c r="J150" s="6">
        <f t="shared" si="21"/>
        <v>0.15294117647058825</v>
      </c>
      <c r="K150" s="6">
        <f>IF(OR(C150="-",G150="-"),"-",(G150-C150)/C150)</f>
        <v>-0.22199865861837689</v>
      </c>
      <c r="L150" s="6" t="str">
        <f t="shared" si="22"/>
        <v>-</v>
      </c>
      <c r="M150" s="6">
        <f t="shared" si="22"/>
        <v>0.71428571428571419</v>
      </c>
      <c r="N150" s="6">
        <f t="shared" si="22"/>
        <v>-0.12225063938618926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293</v>
      </c>
      <c r="D157" s="19">
        <v>210</v>
      </c>
      <c r="E157" s="18">
        <f>IF(C157=0,"-",(D157-C157)/C157)</f>
        <v>-0.28327645051194539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65</v>
      </c>
      <c r="D158" s="19">
        <v>30</v>
      </c>
      <c r="E158" s="18">
        <f t="shared" ref="E158:E159" si="23">IF(C158=0,"-",(D158-C158)/C158)</f>
        <v>-0.53846153846153844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15</v>
      </c>
      <c r="D159" s="19">
        <v>2</v>
      </c>
      <c r="E159" s="18">
        <f t="shared" si="23"/>
        <v>-0.8666666666666667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0.78552278820375332</v>
      </c>
      <c r="D160" s="18">
        <f>IF(D157=0,"-",D157/(D157+D158+D159))</f>
        <v>0.86776859504132231</v>
      </c>
      <c r="E160" s="18">
        <f>IF(OR(C160="-",D160="-"),"-",(D160-C160)/C160)</f>
        <v>0.10470199983076189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16</v>
      </c>
      <c r="D166" s="5">
        <v>2</v>
      </c>
      <c r="E166" s="6">
        <f>IF(C166=0,"-",(D166-C166)/C166)</f>
        <v>-0.875</v>
      </c>
    </row>
    <row r="167" spans="2:14" ht="20.100000000000001" customHeight="1" thickBot="1" x14ac:dyDescent="0.25">
      <c r="B167" s="4" t="s">
        <v>41</v>
      </c>
      <c r="C167" s="5">
        <v>4</v>
      </c>
      <c r="D167" s="5">
        <v>0</v>
      </c>
      <c r="E167" s="6">
        <f t="shared" ref="E167:E168" si="24">IF(C167=0,"-",(D167-C167)/C167)</f>
        <v>-1</v>
      </c>
    </row>
    <row r="168" spans="2:14" ht="20.100000000000001" customHeight="1" thickBot="1" x14ac:dyDescent="0.25">
      <c r="B168" s="4" t="s">
        <v>42</v>
      </c>
      <c r="C168" s="5">
        <v>7</v>
      </c>
      <c r="D168" s="5">
        <v>2</v>
      </c>
      <c r="E168" s="6">
        <f t="shared" si="24"/>
        <v>-0.7142857142857143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0.6875</v>
      </c>
      <c r="D169" s="6">
        <f>IF(D166=0,"-",(D167+D168)/D166)</f>
        <v>1</v>
      </c>
      <c r="E169" s="6">
        <f t="shared" ref="E169:E171" si="25">IF(OR(C169="-",D169="-"),"-",(D169-C169)/C169)</f>
        <v>0.45454545454545453</v>
      </c>
    </row>
    <row r="170" spans="2:14" ht="20.100000000000001" customHeight="1" thickBot="1" x14ac:dyDescent="0.25">
      <c r="B170" s="4" t="s">
        <v>39</v>
      </c>
      <c r="C170" s="6">
        <v>0.5714285714285714</v>
      </c>
      <c r="D170" s="6" t="s">
        <v>104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>
        <v>0.77777777777777779</v>
      </c>
      <c r="D171" s="6">
        <v>1</v>
      </c>
      <c r="E171" s="6">
        <f t="shared" si="25"/>
        <v>0.2857142857142857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12</v>
      </c>
      <c r="D178" s="5">
        <v>10</v>
      </c>
      <c r="E178" s="6">
        <f>IF(C178=0,"-",(D178-C178)/C178)</f>
        <v>-0.16666666666666666</v>
      </c>
      <c r="H178" s="13"/>
    </row>
    <row r="179" spans="2:8" ht="15" thickBot="1" x14ac:dyDescent="0.25">
      <c r="B179" s="4" t="s">
        <v>43</v>
      </c>
      <c r="C179" s="5">
        <v>7</v>
      </c>
      <c r="D179" s="5">
        <v>7</v>
      </c>
      <c r="E179" s="6">
        <f t="shared" ref="E179:E185" si="26">IF(C179=0,"-",(D179-C179)/C179)</f>
        <v>0</v>
      </c>
      <c r="H179" s="13"/>
    </row>
    <row r="180" spans="2:8" ht="15" thickBot="1" x14ac:dyDescent="0.25">
      <c r="B180" s="4" t="s">
        <v>47</v>
      </c>
      <c r="C180" s="5">
        <v>2</v>
      </c>
      <c r="D180" s="5">
        <v>1</v>
      </c>
      <c r="E180" s="6">
        <f t="shared" si="26"/>
        <v>-0.5</v>
      </c>
      <c r="H180" s="13"/>
    </row>
    <row r="181" spans="2:8" ht="15" thickBot="1" x14ac:dyDescent="0.25">
      <c r="B181" s="4" t="s">
        <v>78</v>
      </c>
      <c r="C181" s="5">
        <v>3</v>
      </c>
      <c r="D181" s="5">
        <v>2</v>
      </c>
      <c r="E181" s="6">
        <f t="shared" si="26"/>
        <v>-0.33333333333333331</v>
      </c>
      <c r="H181" s="13"/>
    </row>
    <row r="182" spans="2:8" ht="15" thickBot="1" x14ac:dyDescent="0.25">
      <c r="B182" s="15" t="s">
        <v>79</v>
      </c>
      <c r="C182" s="5">
        <v>384</v>
      </c>
      <c r="D182" s="5">
        <v>173</v>
      </c>
      <c r="E182" s="6">
        <f t="shared" si="26"/>
        <v>-0.54947916666666663</v>
      </c>
      <c r="H182" s="13"/>
    </row>
    <row r="183" spans="2:8" ht="15" thickBot="1" x14ac:dyDescent="0.25">
      <c r="B183" s="4" t="s">
        <v>47</v>
      </c>
      <c r="C183" s="5">
        <v>348</v>
      </c>
      <c r="D183" s="5">
        <v>141</v>
      </c>
      <c r="E183" s="6">
        <f t="shared" si="26"/>
        <v>-0.59482758620689657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36</v>
      </c>
      <c r="D185" s="5">
        <v>32</v>
      </c>
      <c r="E185" s="6">
        <f t="shared" si="26"/>
        <v>-0.1111111111111111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4</v>
      </c>
      <c r="D197" s="5">
        <v>1</v>
      </c>
      <c r="E197" s="6">
        <f t="shared" ref="E197:E200" si="27">IF(C197=0,"-",(D197-C197)/C197)</f>
        <v>-0.75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4</v>
      </c>
      <c r="D199" s="5">
        <v>1</v>
      </c>
      <c r="E199" s="6">
        <f t="shared" si="27"/>
        <v>-0.75</v>
      </c>
    </row>
    <row r="200" spans="2:5" ht="15" thickBot="1" x14ac:dyDescent="0.25">
      <c r="B200" s="4" t="s">
        <v>85</v>
      </c>
      <c r="C200" s="5">
        <v>3</v>
      </c>
      <c r="D200" s="5">
        <v>1</v>
      </c>
      <c r="E200" s="6">
        <f t="shared" si="27"/>
        <v>-0.66666666666666663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4</v>
      </c>
      <c r="D208" s="5">
        <v>1</v>
      </c>
      <c r="E208" s="6">
        <f t="shared" si="28"/>
        <v>-0.75</v>
      </c>
    </row>
    <row r="209" spans="2:5" ht="20.100000000000001" customHeight="1" thickBot="1" x14ac:dyDescent="0.25">
      <c r="B209" s="17" t="s">
        <v>86</v>
      </c>
      <c r="C209" s="5">
        <v>4</v>
      </c>
      <c r="D209" s="5">
        <v>1</v>
      </c>
      <c r="E209" s="6">
        <f t="shared" si="28"/>
        <v>-0.75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5</v>
      </c>
      <c r="D221" s="5">
        <v>3</v>
      </c>
      <c r="E221" s="6">
        <f t="shared" ref="E221:E223" si="30">IF(C221=0,"-",(D221-C221)/C221)</f>
        <v>-0.4</v>
      </c>
    </row>
    <row r="222" spans="2:5" ht="15" thickBot="1" x14ac:dyDescent="0.25">
      <c r="B222" s="16" t="s">
        <v>92</v>
      </c>
      <c r="C222" s="5">
        <v>6</v>
      </c>
      <c r="D222" s="5">
        <v>2</v>
      </c>
      <c r="E222" s="6">
        <f t="shared" si="30"/>
        <v>-0.66666666666666663</v>
      </c>
    </row>
    <row r="223" spans="2:5" ht="15" thickBot="1" x14ac:dyDescent="0.25">
      <c r="B223" s="16" t="s">
        <v>93</v>
      </c>
      <c r="C223" s="5">
        <v>14</v>
      </c>
      <c r="D223" s="5">
        <v>22</v>
      </c>
      <c r="E223" s="6">
        <f t="shared" si="30"/>
        <v>0.5714285714285714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1478</v>
      </c>
      <c r="D14" s="5">
        <v>1378</v>
      </c>
      <c r="E14" s="6">
        <f>IF(C14&gt;0,(D14-C14)/C14)</f>
        <v>-6.7658998646820026E-2</v>
      </c>
    </row>
    <row r="15" spans="1:5" ht="20.100000000000001" customHeight="1" thickBot="1" x14ac:dyDescent="0.25">
      <c r="B15" s="4" t="s">
        <v>17</v>
      </c>
      <c r="C15" s="5">
        <v>1478</v>
      </c>
      <c r="D15" s="5">
        <v>1378</v>
      </c>
      <c r="E15" s="6">
        <f t="shared" ref="E15:E25" si="0">IF(C15&gt;0,(D15-C15)/C15)</f>
        <v>-6.7658998646820026E-2</v>
      </c>
    </row>
    <row r="16" spans="1:5" ht="20.100000000000001" customHeight="1" thickBot="1" x14ac:dyDescent="0.25">
      <c r="B16" s="4" t="s">
        <v>18</v>
      </c>
      <c r="C16" s="5">
        <v>908</v>
      </c>
      <c r="D16" s="5">
        <v>790</v>
      </c>
      <c r="E16" s="6">
        <f t="shared" si="0"/>
        <v>-0.12995594713656389</v>
      </c>
    </row>
    <row r="17" spans="2:5" ht="20.100000000000001" customHeight="1" thickBot="1" x14ac:dyDescent="0.25">
      <c r="B17" s="4" t="s">
        <v>19</v>
      </c>
      <c r="C17" s="5">
        <v>570</v>
      </c>
      <c r="D17" s="5">
        <v>588</v>
      </c>
      <c r="E17" s="6">
        <f t="shared" si="0"/>
        <v>3.1578947368421054E-2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18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2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0.38565629228687415</v>
      </c>
      <c r="D20" s="6">
        <f>D17/D15</f>
        <v>0.42670537010159654</v>
      </c>
      <c r="E20" s="6">
        <f t="shared" si="0"/>
        <v>0.10643953861431525</v>
      </c>
    </row>
    <row r="21" spans="2:5" ht="30" customHeight="1" thickBot="1" x14ac:dyDescent="0.25">
      <c r="B21" s="4" t="s">
        <v>23</v>
      </c>
      <c r="C21" s="5">
        <v>113</v>
      </c>
      <c r="D21" s="5">
        <v>50</v>
      </c>
      <c r="E21" s="6">
        <f t="shared" si="0"/>
        <v>-0.55752212389380529</v>
      </c>
    </row>
    <row r="22" spans="2:5" ht="20.100000000000001" customHeight="1" thickBot="1" x14ac:dyDescent="0.25">
      <c r="B22" s="4" t="s">
        <v>24</v>
      </c>
      <c r="C22" s="5">
        <v>70</v>
      </c>
      <c r="D22" s="5">
        <v>28</v>
      </c>
      <c r="E22" s="6">
        <f t="shared" si="0"/>
        <v>-0.6</v>
      </c>
    </row>
    <row r="23" spans="2:5" ht="20.100000000000001" customHeight="1" thickBot="1" x14ac:dyDescent="0.25">
      <c r="B23" s="4" t="s">
        <v>25</v>
      </c>
      <c r="C23" s="5">
        <v>43</v>
      </c>
      <c r="D23" s="5">
        <v>22</v>
      </c>
      <c r="E23" s="6">
        <f t="shared" si="0"/>
        <v>-0.48837209302325579</v>
      </c>
    </row>
    <row r="24" spans="2:5" ht="20.100000000000001" customHeight="1" thickBot="1" x14ac:dyDescent="0.25">
      <c r="B24" s="4" t="s">
        <v>21</v>
      </c>
      <c r="C24" s="6">
        <f>C23/C21</f>
        <v>0.38053097345132741</v>
      </c>
      <c r="D24" s="6">
        <f t="shared" ref="D24" si="1">D23/D21</f>
        <v>0.44</v>
      </c>
      <c r="E24" s="6">
        <f t="shared" si="0"/>
        <v>0.15627906976744194</v>
      </c>
    </row>
    <row r="25" spans="2:5" ht="20.100000000000001" customHeight="1" thickBot="1" x14ac:dyDescent="0.25">
      <c r="B25" s="7" t="s">
        <v>26</v>
      </c>
      <c r="C25" s="6">
        <v>0.19656372561406213</v>
      </c>
      <c r="D25" s="6">
        <v>0.1826781841417307</v>
      </c>
      <c r="E25" s="6">
        <f t="shared" si="0"/>
        <v>-7.0641423940013354E-2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417</v>
      </c>
      <c r="D34" s="5">
        <v>290</v>
      </c>
      <c r="E34" s="6">
        <f>IF(C34&gt;0,(D34-C34)/C34,"-")</f>
        <v>-0.30455635491606714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339</v>
      </c>
      <c r="D36" s="5">
        <v>240</v>
      </c>
      <c r="E36" s="6">
        <f t="shared" si="2"/>
        <v>-0.29203539823008851</v>
      </c>
    </row>
    <row r="37" spans="2:5" ht="20.100000000000001" customHeight="1" thickBot="1" x14ac:dyDescent="0.25">
      <c r="B37" s="4" t="s">
        <v>30</v>
      </c>
      <c r="C37" s="5">
        <v>78</v>
      </c>
      <c r="D37" s="5">
        <v>50</v>
      </c>
      <c r="E37" s="6">
        <f t="shared" si="2"/>
        <v>-0.35897435897435898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278</v>
      </c>
      <c r="D44" s="5">
        <v>114</v>
      </c>
      <c r="E44" s="6">
        <f>IF(C44&gt;0,(D44-C44)/C44,"-")</f>
        <v>-0.58992805755395683</v>
      </c>
    </row>
    <row r="45" spans="2:5" ht="20.100000000000001" customHeight="1" thickBot="1" x14ac:dyDescent="0.25">
      <c r="B45" s="4" t="s">
        <v>34</v>
      </c>
      <c r="C45" s="5">
        <v>15</v>
      </c>
      <c r="D45" s="5">
        <v>1</v>
      </c>
      <c r="E45" s="6">
        <f t="shared" ref="E45:E51" si="3">IF(C45&gt;0,(D45-C45)/C45,"-")</f>
        <v>-0.93333333333333335</v>
      </c>
    </row>
    <row r="46" spans="2:5" ht="20.100000000000001" customHeight="1" thickBot="1" x14ac:dyDescent="0.25">
      <c r="B46" s="4" t="s">
        <v>31</v>
      </c>
      <c r="C46" s="5">
        <v>1</v>
      </c>
      <c r="D46" s="5">
        <v>2</v>
      </c>
      <c r="E46" s="6">
        <f t="shared" si="3"/>
        <v>1</v>
      </c>
    </row>
    <row r="47" spans="2:5" ht="20.100000000000001" customHeight="1" thickBot="1" x14ac:dyDescent="0.25">
      <c r="B47" s="4" t="s">
        <v>32</v>
      </c>
      <c r="C47" s="5">
        <v>553</v>
      </c>
      <c r="D47" s="5">
        <v>448</v>
      </c>
      <c r="E47" s="6">
        <f t="shared" si="3"/>
        <v>-0.189873417721519</v>
      </c>
    </row>
    <row r="48" spans="2:5" ht="20.100000000000001" customHeight="1" thickBot="1" x14ac:dyDescent="0.25">
      <c r="B48" s="4" t="s">
        <v>35</v>
      </c>
      <c r="C48" s="5">
        <v>210</v>
      </c>
      <c r="D48" s="5">
        <v>124</v>
      </c>
      <c r="E48" s="6">
        <f t="shared" si="3"/>
        <v>-0.40952380952380951</v>
      </c>
    </row>
    <row r="49" spans="2:5" ht="20.100000000000001" customHeight="1" thickBot="1" x14ac:dyDescent="0.25">
      <c r="B49" s="4" t="s">
        <v>67</v>
      </c>
      <c r="C49" s="5">
        <v>305</v>
      </c>
      <c r="D49" s="5">
        <v>335</v>
      </c>
      <c r="E49" s="6">
        <f t="shared" si="3"/>
        <v>9.8360655737704916E-2</v>
      </c>
    </row>
    <row r="50" spans="2:5" ht="20.100000000000001" customHeight="1" collapsed="1" thickBot="1" x14ac:dyDescent="0.25">
      <c r="B50" s="4" t="s">
        <v>36</v>
      </c>
      <c r="C50" s="6">
        <f>C44/(C44+C45)</f>
        <v>0.94880546075085326</v>
      </c>
      <c r="D50" s="6">
        <f>D44/(D44+D45)</f>
        <v>0.99130434782608701</v>
      </c>
      <c r="E50" s="6">
        <f t="shared" si="3"/>
        <v>4.4791992492962188E-2</v>
      </c>
    </row>
    <row r="51" spans="2:5" ht="20.100000000000001" customHeight="1" thickBot="1" x14ac:dyDescent="0.25">
      <c r="B51" s="4" t="s">
        <v>37</v>
      </c>
      <c r="C51" s="6">
        <f>C47/(C46+C47)</f>
        <v>0.99819494584837543</v>
      </c>
      <c r="D51" s="6">
        <f t="shared" ref="D51" si="4">D47/(D46+D47)</f>
        <v>0.99555555555555553</v>
      </c>
      <c r="E51" s="6">
        <f t="shared" si="3"/>
        <v>-2.6441631504922672E-3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303</v>
      </c>
      <c r="D58" s="5">
        <v>115</v>
      </c>
      <c r="E58" s="6">
        <f>IF(C58&gt;0,(D58-C58)/C58,"-")</f>
        <v>-0.62046204620462042</v>
      </c>
    </row>
    <row r="59" spans="2:5" ht="20.100000000000001" customHeight="1" thickBot="1" x14ac:dyDescent="0.25">
      <c r="B59" s="4" t="s">
        <v>41</v>
      </c>
      <c r="C59" s="5">
        <v>172</v>
      </c>
      <c r="D59" s="5">
        <v>67</v>
      </c>
      <c r="E59" s="6">
        <f t="shared" ref="E59:E63" si="5">IF(C59&gt;0,(D59-C59)/C59,"-")</f>
        <v>-0.61046511627906974</v>
      </c>
    </row>
    <row r="60" spans="2:5" ht="20.100000000000001" customHeight="1" thickBot="1" x14ac:dyDescent="0.25">
      <c r="B60" s="4" t="s">
        <v>42</v>
      </c>
      <c r="C60" s="5">
        <v>111</v>
      </c>
      <c r="D60" s="5">
        <v>47</v>
      </c>
      <c r="E60" s="6">
        <f t="shared" si="5"/>
        <v>-0.57657657657657657</v>
      </c>
    </row>
    <row r="61" spans="2:5" ht="20.100000000000001" customHeight="1" collapsed="1" thickBot="1" x14ac:dyDescent="0.25">
      <c r="B61" s="4" t="s">
        <v>98</v>
      </c>
      <c r="C61" s="6">
        <f>(C59+C60)/C58</f>
        <v>0.93399339933993397</v>
      </c>
      <c r="D61" s="6">
        <f>(D59+D60)/D58</f>
        <v>0.99130434782608701</v>
      </c>
      <c r="E61" s="6">
        <f t="shared" si="5"/>
        <v>6.1361192195421799E-2</v>
      </c>
    </row>
    <row r="62" spans="2:5" ht="20.100000000000001" customHeight="1" thickBot="1" x14ac:dyDescent="0.25">
      <c r="B62" s="4" t="s">
        <v>39</v>
      </c>
      <c r="C62" s="6">
        <v>0.92473118279569888</v>
      </c>
      <c r="D62" s="6">
        <v>0.98529411764705888</v>
      </c>
      <c r="E62" s="6">
        <f t="shared" si="5"/>
        <v>6.5492476060191623E-2</v>
      </c>
    </row>
    <row r="63" spans="2:5" ht="20.100000000000001" customHeight="1" thickBot="1" x14ac:dyDescent="0.25">
      <c r="B63" s="4" t="s">
        <v>40</v>
      </c>
      <c r="C63" s="6">
        <v>0.94871794871794868</v>
      </c>
      <c r="D63" s="6">
        <v>1</v>
      </c>
      <c r="E63" s="6">
        <f t="shared" si="5"/>
        <v>5.4054054054054099E-2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1459</v>
      </c>
      <c r="D70" s="5">
        <v>1396</v>
      </c>
      <c r="E70" s="6">
        <f>IF(C70&gt;0,(D70-C70)/C70,"-")</f>
        <v>-4.318026045236463E-2</v>
      </c>
    </row>
    <row r="71" spans="2:10" ht="20.100000000000001" customHeight="1" thickBot="1" x14ac:dyDescent="0.25">
      <c r="B71" s="4" t="s">
        <v>45</v>
      </c>
      <c r="C71" s="5">
        <v>615</v>
      </c>
      <c r="D71" s="5">
        <v>278</v>
      </c>
      <c r="E71" s="6">
        <f t="shared" ref="E71:E77" si="6">IF(C71&gt;0,(D71-C71)/C71,"-")</f>
        <v>-0.54796747967479675</v>
      </c>
    </row>
    <row r="72" spans="2:10" ht="20.100000000000001" customHeight="1" thickBot="1" x14ac:dyDescent="0.25">
      <c r="B72" s="4" t="s">
        <v>43</v>
      </c>
      <c r="C72" s="5">
        <v>1</v>
      </c>
      <c r="D72" s="5">
        <v>1</v>
      </c>
      <c r="E72" s="6">
        <f t="shared" si="6"/>
        <v>0</v>
      </c>
    </row>
    <row r="73" spans="2:10" ht="20.100000000000001" customHeight="1" thickBot="1" x14ac:dyDescent="0.25">
      <c r="B73" s="4" t="s">
        <v>46</v>
      </c>
      <c r="C73" s="5">
        <v>550</v>
      </c>
      <c r="D73" s="5">
        <v>881</v>
      </c>
      <c r="E73" s="6">
        <f t="shared" si="6"/>
        <v>0.60181818181818181</v>
      </c>
    </row>
    <row r="74" spans="2:10" ht="20.100000000000001" customHeight="1" thickBot="1" x14ac:dyDescent="0.25">
      <c r="B74" s="4" t="s">
        <v>47</v>
      </c>
      <c r="C74" s="5">
        <v>225</v>
      </c>
      <c r="D74" s="5">
        <v>215</v>
      </c>
      <c r="E74" s="6">
        <f t="shared" si="6"/>
        <v>-4.4444444444444446E-2</v>
      </c>
    </row>
    <row r="75" spans="2:10" ht="20.100000000000001" customHeight="1" thickBot="1" x14ac:dyDescent="0.25">
      <c r="B75" s="4" t="s">
        <v>48</v>
      </c>
      <c r="C75" s="5">
        <v>67</v>
      </c>
      <c r="D75" s="5">
        <v>21</v>
      </c>
      <c r="E75" s="6">
        <f t="shared" si="6"/>
        <v>-0.68656716417910446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1</v>
      </c>
      <c r="D77" s="5">
        <v>0</v>
      </c>
      <c r="E77" s="6">
        <f t="shared" si="6"/>
        <v>-1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74</v>
      </c>
      <c r="D90" s="5">
        <v>19</v>
      </c>
      <c r="E90" s="6">
        <f>IF(C90&gt;0,(D90-C90)/C90,"-")</f>
        <v>-0.7432432432432432</v>
      </c>
    </row>
    <row r="91" spans="2:5" ht="29.25" thickBot="1" x14ac:dyDescent="0.25">
      <c r="B91" s="4" t="s">
        <v>52</v>
      </c>
      <c r="C91" s="5">
        <v>34</v>
      </c>
      <c r="D91" s="5">
        <v>8</v>
      </c>
      <c r="E91" s="6">
        <f t="shared" ref="E91:E93" si="7">IF(C91&gt;0,(D91-C91)/C91,"-")</f>
        <v>-0.76470588235294112</v>
      </c>
    </row>
    <row r="92" spans="2:5" ht="29.25" customHeight="1" thickBot="1" x14ac:dyDescent="0.25">
      <c r="B92" s="4" t="s">
        <v>53</v>
      </c>
      <c r="C92" s="5">
        <v>75</v>
      </c>
      <c r="D92" s="5">
        <v>16</v>
      </c>
      <c r="E92" s="6">
        <f t="shared" si="7"/>
        <v>-0.78666666666666663</v>
      </c>
    </row>
    <row r="93" spans="2:5" ht="29.25" customHeight="1" thickBot="1" x14ac:dyDescent="0.25">
      <c r="B93" s="4" t="s">
        <v>54</v>
      </c>
      <c r="C93" s="6">
        <f>(C90+C91)/(C90+C91+C92)</f>
        <v>0.5901639344262295</v>
      </c>
      <c r="D93" s="6">
        <f>(D90+D91)/(D90+D91+D92)</f>
        <v>0.62790697674418605</v>
      </c>
      <c r="E93" s="6">
        <f t="shared" si="7"/>
        <v>6.3953488372093054E-2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183</v>
      </c>
      <c r="D100" s="5">
        <v>43</v>
      </c>
      <c r="E100" s="6">
        <f>IF(C100&gt;0,(D100-C100)/C100,"-")</f>
        <v>-0.76502732240437155</v>
      </c>
    </row>
    <row r="101" spans="2:5" ht="20.100000000000001" customHeight="1" thickBot="1" x14ac:dyDescent="0.25">
      <c r="B101" s="4" t="s">
        <v>41</v>
      </c>
      <c r="C101" s="5">
        <v>71</v>
      </c>
      <c r="D101" s="5">
        <v>20</v>
      </c>
      <c r="E101" s="6">
        <f t="shared" ref="E101:E105" si="8">IF(C101&gt;0,(D101-C101)/C101,"-")</f>
        <v>-0.71830985915492962</v>
      </c>
    </row>
    <row r="102" spans="2:5" ht="20.100000000000001" customHeight="1" thickBot="1" x14ac:dyDescent="0.25">
      <c r="B102" s="4" t="s">
        <v>42</v>
      </c>
      <c r="C102" s="5">
        <v>37</v>
      </c>
      <c r="D102" s="5">
        <v>7</v>
      </c>
      <c r="E102" s="6">
        <f t="shared" si="8"/>
        <v>-0.81081081081081086</v>
      </c>
    </row>
    <row r="103" spans="2:5" ht="20.100000000000001" customHeight="1" thickBot="1" x14ac:dyDescent="0.25">
      <c r="B103" s="4" t="s">
        <v>98</v>
      </c>
      <c r="C103" s="6">
        <f>(C101+C102)/C100</f>
        <v>0.5901639344262295</v>
      </c>
      <c r="D103" s="6">
        <f>(D101+D102)/D100</f>
        <v>0.62790697674418605</v>
      </c>
      <c r="E103" s="6">
        <f t="shared" si="8"/>
        <v>6.3953488372093054E-2</v>
      </c>
    </row>
    <row r="104" spans="2:5" ht="20.100000000000001" customHeight="1" thickBot="1" x14ac:dyDescent="0.25">
      <c r="B104" s="4" t="s">
        <v>39</v>
      </c>
      <c r="C104" s="6">
        <v>0.6228070175438597</v>
      </c>
      <c r="D104" s="6">
        <v>0.64516129032258063</v>
      </c>
      <c r="E104" s="6">
        <f t="shared" si="8"/>
        <v>3.5892776010904022E-2</v>
      </c>
    </row>
    <row r="105" spans="2:5" ht="20.100000000000001" customHeight="1" thickBot="1" x14ac:dyDescent="0.25">
      <c r="B105" s="4" t="s">
        <v>40</v>
      </c>
      <c r="C105" s="6">
        <v>0.53623188405797106</v>
      </c>
      <c r="D105" s="6">
        <v>0.58333333333333337</v>
      </c>
      <c r="E105" s="6">
        <f t="shared" si="8"/>
        <v>8.7837837837837801E-2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189</v>
      </c>
      <c r="D112" s="5">
        <v>126</v>
      </c>
      <c r="E112" s="6">
        <f>IF(C112&gt;0,(D112-C112)/C112,"-")</f>
        <v>-0.33333333333333331</v>
      </c>
    </row>
    <row r="113" spans="2:14" ht="15" thickBot="1" x14ac:dyDescent="0.25">
      <c r="B113" s="4" t="s">
        <v>56</v>
      </c>
      <c r="C113" s="5">
        <v>69</v>
      </c>
      <c r="D113" s="5">
        <v>82</v>
      </c>
      <c r="E113" s="6">
        <f t="shared" ref="E113:E114" si="9">IF(C113&gt;0,(D113-C113)/C113,"-")</f>
        <v>0.18840579710144928</v>
      </c>
    </row>
    <row r="114" spans="2:14" ht="15" thickBot="1" x14ac:dyDescent="0.25">
      <c r="B114" s="4" t="s">
        <v>57</v>
      </c>
      <c r="C114" s="5">
        <v>120</v>
      </c>
      <c r="D114" s="5">
        <v>44</v>
      </c>
      <c r="E114" s="6">
        <f t="shared" si="9"/>
        <v>-0.6333333333333333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3</v>
      </c>
      <c r="D128" s="10">
        <v>0</v>
      </c>
      <c r="E128" s="10">
        <v>0</v>
      </c>
      <c r="F128" s="10">
        <v>3</v>
      </c>
      <c r="G128" s="10">
        <v>0</v>
      </c>
      <c r="H128" s="10">
        <v>0</v>
      </c>
      <c r="I128" s="10">
        <v>0</v>
      </c>
      <c r="J128" s="10">
        <v>0</v>
      </c>
      <c r="K128" s="6">
        <f>IF(C128=0,"-",(G128-C128)/C128)</f>
        <v>-1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-1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1</v>
      </c>
      <c r="H129" s="10">
        <v>0</v>
      </c>
      <c r="I129" s="10">
        <v>0</v>
      </c>
      <c r="J129" s="10">
        <v>1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1</v>
      </c>
      <c r="D130" s="10">
        <v>0</v>
      </c>
      <c r="E130" s="10">
        <v>0</v>
      </c>
      <c r="F130" s="10">
        <v>1</v>
      </c>
      <c r="G130" s="10">
        <v>0</v>
      </c>
      <c r="H130" s="10">
        <v>0</v>
      </c>
      <c r="I130" s="10">
        <v>0</v>
      </c>
      <c r="J130" s="10">
        <v>0</v>
      </c>
      <c r="K130" s="6">
        <f t="shared" si="11"/>
        <v>-1</v>
      </c>
      <c r="L130" s="6" t="str">
        <f t="shared" si="10"/>
        <v>-</v>
      </c>
      <c r="M130" s="6" t="str">
        <f t="shared" si="10"/>
        <v>-</v>
      </c>
      <c r="N130" s="6">
        <f t="shared" si="10"/>
        <v>-1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4</v>
      </c>
      <c r="D133" s="10">
        <v>0</v>
      </c>
      <c r="E133" s="10">
        <v>0</v>
      </c>
      <c r="F133" s="10">
        <v>4</v>
      </c>
      <c r="G133" s="10">
        <v>1</v>
      </c>
      <c r="H133" s="10">
        <v>0</v>
      </c>
      <c r="I133" s="10">
        <v>0</v>
      </c>
      <c r="J133" s="10">
        <v>1</v>
      </c>
      <c r="K133" s="6">
        <f t="shared" si="11"/>
        <v>-0.75</v>
      </c>
      <c r="L133" s="6" t="str">
        <f t="shared" si="10"/>
        <v>-</v>
      </c>
      <c r="M133" s="6" t="str">
        <f t="shared" si="10"/>
        <v>-</v>
      </c>
      <c r="N133" s="6">
        <f t="shared" si="10"/>
        <v>-0.75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1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0</v>
      </c>
      <c r="D143" s="10">
        <v>0</v>
      </c>
      <c r="E143" s="10">
        <v>1</v>
      </c>
      <c r="F143" s="10">
        <v>1</v>
      </c>
      <c r="G143" s="10">
        <v>3</v>
      </c>
      <c r="H143" s="10">
        <v>0</v>
      </c>
      <c r="I143" s="10">
        <v>1</v>
      </c>
      <c r="J143" s="10">
        <v>4</v>
      </c>
      <c r="K143" s="6" t="str">
        <f>IF(C143=0,"-",(G143-C143)/C143)</f>
        <v>-</v>
      </c>
      <c r="L143" s="6" t="str">
        <f t="shared" ref="L143:N147" si="15">IF(D143=0,"-",(H143-D143)/D143)</f>
        <v>-</v>
      </c>
      <c r="M143" s="6">
        <f t="shared" si="15"/>
        <v>0</v>
      </c>
      <c r="N143" s="6">
        <f t="shared" si="15"/>
        <v>3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30</v>
      </c>
      <c r="D145" s="10">
        <v>0</v>
      </c>
      <c r="E145" s="10">
        <v>1</v>
      </c>
      <c r="F145" s="10">
        <v>31</v>
      </c>
      <c r="G145" s="10">
        <v>24</v>
      </c>
      <c r="H145" s="10">
        <v>0</v>
      </c>
      <c r="I145" s="10">
        <v>1</v>
      </c>
      <c r="J145" s="10">
        <v>25</v>
      </c>
      <c r="K145" s="6">
        <f t="shared" si="16"/>
        <v>-0.2</v>
      </c>
      <c r="L145" s="6" t="str">
        <f t="shared" si="15"/>
        <v>-</v>
      </c>
      <c r="M145" s="6">
        <f t="shared" si="15"/>
        <v>0</v>
      </c>
      <c r="N145" s="6">
        <f t="shared" si="15"/>
        <v>-0.19354838709677419</v>
      </c>
    </row>
    <row r="146" spans="2:14" ht="15" thickBot="1" x14ac:dyDescent="0.25">
      <c r="B146" s="4" t="s">
        <v>74</v>
      </c>
      <c r="C146" s="10">
        <v>7</v>
      </c>
      <c r="D146" s="10">
        <v>0</v>
      </c>
      <c r="E146" s="10">
        <v>0</v>
      </c>
      <c r="F146" s="10">
        <v>7</v>
      </c>
      <c r="G146" s="10">
        <v>0</v>
      </c>
      <c r="H146" s="10">
        <v>0</v>
      </c>
      <c r="I146" s="10">
        <v>0</v>
      </c>
      <c r="J146" s="10">
        <v>0</v>
      </c>
      <c r="K146" s="6">
        <f t="shared" si="16"/>
        <v>-1</v>
      </c>
      <c r="L146" s="6" t="str">
        <f t="shared" si="15"/>
        <v>-</v>
      </c>
      <c r="M146" s="6" t="str">
        <f t="shared" si="15"/>
        <v>-</v>
      </c>
      <c r="N146" s="6">
        <f t="shared" si="15"/>
        <v>-1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37</v>
      </c>
      <c r="D148" s="10">
        <v>0</v>
      </c>
      <c r="E148" s="10">
        <v>2</v>
      </c>
      <c r="F148" s="10">
        <v>39</v>
      </c>
      <c r="G148" s="10">
        <v>27</v>
      </c>
      <c r="H148" s="10">
        <v>0</v>
      </c>
      <c r="I148" s="10">
        <v>2</v>
      </c>
      <c r="J148" s="10">
        <v>29</v>
      </c>
      <c r="K148" s="6">
        <f t="shared" ref="K148" si="17">IF(C148=0,"-",(G148-C148)/C148)</f>
        <v>-0.27027027027027029</v>
      </c>
      <c r="L148" s="6" t="str">
        <f t="shared" ref="L148" si="18">IF(D148=0,"-",(H148-D148)/D148)</f>
        <v>-</v>
      </c>
      <c r="M148" s="6">
        <f t="shared" ref="M148" si="19">IF(E148=0,"-",(I148-E148)/E148)</f>
        <v>0</v>
      </c>
      <c r="N148" s="6">
        <f t="shared" ref="N148" si="20">IF(F148=0,"-",(J148-F148)/F148)</f>
        <v>-0.25641025641025639</v>
      </c>
    </row>
    <row r="149" spans="2:14" ht="29.25" thickBot="1" x14ac:dyDescent="0.25">
      <c r="B149" s="7" t="s">
        <v>76</v>
      </c>
      <c r="C149" s="6" t="str">
        <f t="shared" ref="C149:J150" si="21">IF(C143=0,"-",(C143/(C143+C145)))</f>
        <v>-</v>
      </c>
      <c r="D149" s="6" t="str">
        <f t="shared" si="21"/>
        <v>-</v>
      </c>
      <c r="E149" s="6">
        <f t="shared" si="21"/>
        <v>0.5</v>
      </c>
      <c r="F149" s="6">
        <f t="shared" si="21"/>
        <v>3.125E-2</v>
      </c>
      <c r="G149" s="6">
        <f t="shared" si="21"/>
        <v>0.1111111111111111</v>
      </c>
      <c r="H149" s="6" t="str">
        <f t="shared" si="21"/>
        <v>-</v>
      </c>
      <c r="I149" s="6">
        <f t="shared" si="21"/>
        <v>0.5</v>
      </c>
      <c r="J149" s="6">
        <f t="shared" si="21"/>
        <v>0.13793103448275862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>
        <f t="shared" si="22"/>
        <v>0</v>
      </c>
      <c r="N149" s="6">
        <f t="shared" si="22"/>
        <v>3.4137931034482758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37</v>
      </c>
      <c r="D157" s="19">
        <v>24</v>
      </c>
      <c r="E157" s="18">
        <f>IF(C157=0,"-",(D157-C157)/C157)</f>
        <v>-0.35135135135135137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0</v>
      </c>
      <c r="D158" s="19">
        <v>3</v>
      </c>
      <c r="E158" s="18" t="str">
        <f t="shared" ref="E158:E159" si="23">IF(C158=0,"-",(D158-C158)/C158)</f>
        <v>-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1</v>
      </c>
      <c r="D160" s="18">
        <f>IF(D157=0,"-",D157/(D157+D158+D159))</f>
        <v>0.88888888888888884</v>
      </c>
      <c r="E160" s="18">
        <f>IF(OR(C160="-",D160="-"),"-",(D160-C160)/C160)</f>
        <v>-0.11111111111111116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3</v>
      </c>
      <c r="D166" s="5">
        <v>1</v>
      </c>
      <c r="E166" s="6">
        <f>IF(C166=0,"-",(D166-C166)/C166)</f>
        <v>-0.66666666666666663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0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3</v>
      </c>
      <c r="D168" s="5">
        <v>0</v>
      </c>
      <c r="E168" s="6">
        <f t="shared" si="24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0</v>
      </c>
      <c r="E169" s="6">
        <f t="shared" ref="E169:E171" si="25">IF(OR(C169="-",D169="-"),"-",(D169-C169)/C169)</f>
        <v>-1</v>
      </c>
    </row>
    <row r="170" spans="2:14" ht="20.100000000000001" customHeight="1" thickBot="1" x14ac:dyDescent="0.25">
      <c r="B170" s="4" t="s">
        <v>39</v>
      </c>
      <c r="C170" s="6" t="s">
        <v>104</v>
      </c>
      <c r="D170" s="6" t="s">
        <v>104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>
        <v>1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4</v>
      </c>
      <c r="D178" s="5">
        <v>3</v>
      </c>
      <c r="E178" s="6">
        <f>IF(C178=0,"-",(D178-C178)/C178)</f>
        <v>-0.25</v>
      </c>
      <c r="H178" s="13"/>
    </row>
    <row r="179" spans="2:8" ht="15" thickBot="1" x14ac:dyDescent="0.25">
      <c r="B179" s="4" t="s">
        <v>43</v>
      </c>
      <c r="C179" s="5">
        <v>2</v>
      </c>
      <c r="D179" s="5">
        <v>3</v>
      </c>
      <c r="E179" s="6">
        <f t="shared" ref="E179:E185" si="26">IF(C179=0,"-",(D179-C179)/C179)</f>
        <v>0.5</v>
      </c>
      <c r="H179" s="13"/>
    </row>
    <row r="180" spans="2:8" ht="15" thickBot="1" x14ac:dyDescent="0.25">
      <c r="B180" s="4" t="s">
        <v>47</v>
      </c>
      <c r="C180" s="5">
        <v>1</v>
      </c>
      <c r="D180" s="5">
        <v>0</v>
      </c>
      <c r="E180" s="6">
        <f t="shared" si="26"/>
        <v>-1</v>
      </c>
      <c r="H180" s="13"/>
    </row>
    <row r="181" spans="2:8" ht="15" thickBot="1" x14ac:dyDescent="0.25">
      <c r="B181" s="4" t="s">
        <v>78</v>
      </c>
      <c r="C181" s="5">
        <v>1</v>
      </c>
      <c r="D181" s="5">
        <v>0</v>
      </c>
      <c r="E181" s="6">
        <f t="shared" si="26"/>
        <v>-1</v>
      </c>
      <c r="H181" s="13"/>
    </row>
    <row r="182" spans="2:8" ht="15" thickBot="1" x14ac:dyDescent="0.25">
      <c r="B182" s="15" t="s">
        <v>79</v>
      </c>
      <c r="C182" s="5">
        <v>48</v>
      </c>
      <c r="D182" s="5">
        <v>29</v>
      </c>
      <c r="E182" s="6">
        <f t="shared" si="26"/>
        <v>-0.39583333333333331</v>
      </c>
      <c r="H182" s="13"/>
    </row>
    <row r="183" spans="2:8" ht="15" thickBot="1" x14ac:dyDescent="0.25">
      <c r="B183" s="4" t="s">
        <v>47</v>
      </c>
      <c r="C183" s="5">
        <v>43</v>
      </c>
      <c r="D183" s="5">
        <v>27</v>
      </c>
      <c r="E183" s="6">
        <f t="shared" si="26"/>
        <v>-0.37209302325581395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5</v>
      </c>
      <c r="D185" s="5">
        <v>2</v>
      </c>
      <c r="E185" s="6">
        <f t="shared" si="26"/>
        <v>-0.6</v>
      </c>
      <c r="H185" s="13"/>
    </row>
    <row r="186" spans="2:8" s="22" customFormat="1" x14ac:dyDescent="0.2"/>
    <row r="187" spans="2:8" s="22" customFormat="1" x14ac:dyDescent="0.2"/>
    <row r="188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3</v>
      </c>
      <c r="D197" s="5">
        <v>1</v>
      </c>
      <c r="E197" s="6">
        <f t="shared" ref="E197:E200" si="27">IF(C197=0,"-",(D197-C197)/C197)</f>
        <v>-0.66666666666666663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3</v>
      </c>
      <c r="D199" s="5">
        <v>1</v>
      </c>
      <c r="E199" s="6">
        <f t="shared" si="27"/>
        <v>-0.66666666666666663</v>
      </c>
    </row>
    <row r="200" spans="2:5" ht="15" thickBot="1" x14ac:dyDescent="0.25">
      <c r="B200" s="4" t="s">
        <v>85</v>
      </c>
      <c r="C200" s="5">
        <v>3</v>
      </c>
      <c r="D200" s="5">
        <v>1</v>
      </c>
      <c r="E200" s="6">
        <f t="shared" si="27"/>
        <v>-0.66666666666666663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3</v>
      </c>
      <c r="D208" s="5">
        <v>1</v>
      </c>
      <c r="E208" s="6">
        <f t="shared" si="28"/>
        <v>-0.66666666666666663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1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v>2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9</v>
      </c>
      <c r="D221" s="5">
        <v>2</v>
      </c>
      <c r="E221" s="6">
        <f t="shared" ref="E221:E223" si="30">IF(C221=0,"-",(D221-C221)/C221)</f>
        <v>-0.77777777777777779</v>
      </c>
    </row>
    <row r="222" spans="2:5" ht="15" thickBot="1" x14ac:dyDescent="0.25">
      <c r="B222" s="16" t="s">
        <v>92</v>
      </c>
      <c r="C222" s="5">
        <v>7</v>
      </c>
      <c r="D222" s="5">
        <v>1</v>
      </c>
      <c r="E222" s="6">
        <f t="shared" si="30"/>
        <v>-0.8571428571428571</v>
      </c>
    </row>
    <row r="223" spans="2:5" ht="15" thickBot="1" x14ac:dyDescent="0.25">
      <c r="B223" s="16" t="s">
        <v>93</v>
      </c>
      <c r="C223" s="5">
        <v>9</v>
      </c>
      <c r="D223" s="5">
        <v>4</v>
      </c>
      <c r="E223" s="6">
        <f t="shared" si="30"/>
        <v>-0.55555555555555558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455</v>
      </c>
      <c r="D14" s="5">
        <v>468</v>
      </c>
      <c r="E14" s="6">
        <f>IF(C14&gt;0,(D14-C14)/C14)</f>
        <v>2.8571428571428571E-2</v>
      </c>
    </row>
    <row r="15" spans="1:5" ht="20.100000000000001" customHeight="1" thickBot="1" x14ac:dyDescent="0.25">
      <c r="B15" s="4" t="s">
        <v>17</v>
      </c>
      <c r="C15" s="5">
        <v>447</v>
      </c>
      <c r="D15" s="5">
        <v>458</v>
      </c>
      <c r="E15" s="6">
        <f t="shared" ref="E15:E25" si="0">IF(C15&gt;0,(D15-C15)/C15)</f>
        <v>2.4608501118568233E-2</v>
      </c>
    </row>
    <row r="16" spans="1:5" ht="20.100000000000001" customHeight="1" thickBot="1" x14ac:dyDescent="0.25">
      <c r="B16" s="4" t="s">
        <v>18</v>
      </c>
      <c r="C16" s="5">
        <v>231</v>
      </c>
      <c r="D16" s="5">
        <v>247</v>
      </c>
      <c r="E16" s="6">
        <f t="shared" si="0"/>
        <v>6.9264069264069264E-2</v>
      </c>
    </row>
    <row r="17" spans="2:5" ht="20.100000000000001" customHeight="1" thickBot="1" x14ac:dyDescent="0.25">
      <c r="B17" s="4" t="s">
        <v>19</v>
      </c>
      <c r="C17" s="5">
        <v>216</v>
      </c>
      <c r="D17" s="5">
        <v>211</v>
      </c>
      <c r="E17" s="6">
        <f t="shared" si="0"/>
        <v>-2.3148148148148147E-2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0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2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0.48322147651006714</v>
      </c>
      <c r="D20" s="6">
        <f>D17/D15</f>
        <v>0.4606986899563319</v>
      </c>
      <c r="E20" s="6">
        <f t="shared" si="0"/>
        <v>-4.6609655507035427E-2</v>
      </c>
    </row>
    <row r="21" spans="2:5" ht="30" customHeight="1" thickBot="1" x14ac:dyDescent="0.25">
      <c r="B21" s="4" t="s">
        <v>23</v>
      </c>
      <c r="C21" s="5">
        <v>17</v>
      </c>
      <c r="D21" s="5">
        <v>6</v>
      </c>
      <c r="E21" s="6">
        <f t="shared" si="0"/>
        <v>-0.6470588235294118</v>
      </c>
    </row>
    <row r="22" spans="2:5" ht="20.100000000000001" customHeight="1" thickBot="1" x14ac:dyDescent="0.25">
      <c r="B22" s="4" t="s">
        <v>24</v>
      </c>
      <c r="C22" s="5">
        <v>12</v>
      </c>
      <c r="D22" s="5">
        <v>4</v>
      </c>
      <c r="E22" s="6">
        <f t="shared" si="0"/>
        <v>-0.66666666666666663</v>
      </c>
    </row>
    <row r="23" spans="2:5" ht="20.100000000000001" customHeight="1" thickBot="1" x14ac:dyDescent="0.25">
      <c r="B23" s="4" t="s">
        <v>25</v>
      </c>
      <c r="C23" s="5">
        <v>5</v>
      </c>
      <c r="D23" s="5">
        <v>2</v>
      </c>
      <c r="E23" s="6">
        <f t="shared" si="0"/>
        <v>-0.6</v>
      </c>
    </row>
    <row r="24" spans="2:5" ht="20.100000000000001" customHeight="1" thickBot="1" x14ac:dyDescent="0.25">
      <c r="B24" s="4" t="s">
        <v>21</v>
      </c>
      <c r="C24" s="6">
        <f>C23/C21</f>
        <v>0.29411764705882354</v>
      </c>
      <c r="D24" s="6">
        <f t="shared" ref="D24" si="1">D23/D21</f>
        <v>0.33333333333333331</v>
      </c>
      <c r="E24" s="6">
        <f t="shared" si="0"/>
        <v>0.13333333333333322</v>
      </c>
    </row>
    <row r="25" spans="2:5" ht="20.100000000000001" customHeight="1" thickBot="1" x14ac:dyDescent="0.25">
      <c r="B25" s="7" t="s">
        <v>26</v>
      </c>
      <c r="C25" s="6">
        <v>0.1346036869967418</v>
      </c>
      <c r="D25" s="6">
        <v>0.13720215449322079</v>
      </c>
      <c r="E25" s="6">
        <f t="shared" si="0"/>
        <v>1.9304578904602281E-2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96</v>
      </c>
      <c r="D34" s="5">
        <v>126</v>
      </c>
      <c r="E34" s="6">
        <f>IF(C34&gt;0,(D34-C34)/C34,"-")</f>
        <v>0.3125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75</v>
      </c>
      <c r="D36" s="5">
        <v>82</v>
      </c>
      <c r="E36" s="6">
        <f t="shared" si="2"/>
        <v>9.3333333333333338E-2</v>
      </c>
    </row>
    <row r="37" spans="2:5" ht="20.100000000000001" customHeight="1" thickBot="1" x14ac:dyDescent="0.25">
      <c r="B37" s="4" t="s">
        <v>30</v>
      </c>
      <c r="C37" s="5">
        <v>21</v>
      </c>
      <c r="D37" s="5">
        <v>44</v>
      </c>
      <c r="E37" s="6">
        <f t="shared" si="2"/>
        <v>1.0952380952380953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54</v>
      </c>
      <c r="D44" s="5">
        <v>39</v>
      </c>
      <c r="E44" s="6">
        <f>IF(C44&gt;0,(D44-C44)/C44,"-")</f>
        <v>-0.27777777777777779</v>
      </c>
    </row>
    <row r="45" spans="2:5" ht="20.100000000000001" customHeight="1" thickBot="1" x14ac:dyDescent="0.25">
      <c r="B45" s="4" t="s">
        <v>34</v>
      </c>
      <c r="C45" s="5">
        <v>1</v>
      </c>
      <c r="D45" s="5">
        <v>0</v>
      </c>
      <c r="E45" s="6">
        <f t="shared" ref="E45:E51" si="3">IF(C45&gt;0,(D45-C45)/C45,"-")</f>
        <v>-1</v>
      </c>
    </row>
    <row r="46" spans="2:5" ht="20.100000000000001" customHeight="1" thickBot="1" x14ac:dyDescent="0.25">
      <c r="B46" s="4" t="s">
        <v>31</v>
      </c>
      <c r="C46" s="5">
        <v>19</v>
      </c>
      <c r="D46" s="5">
        <v>21</v>
      </c>
      <c r="E46" s="6">
        <f t="shared" si="3"/>
        <v>0.10526315789473684</v>
      </c>
    </row>
    <row r="47" spans="2:5" ht="20.100000000000001" customHeight="1" thickBot="1" x14ac:dyDescent="0.25">
      <c r="B47" s="4" t="s">
        <v>32</v>
      </c>
      <c r="C47" s="5">
        <v>161</v>
      </c>
      <c r="D47" s="5">
        <v>127</v>
      </c>
      <c r="E47" s="6">
        <f t="shared" si="3"/>
        <v>-0.21118012422360249</v>
      </c>
    </row>
    <row r="48" spans="2:5" ht="20.100000000000001" customHeight="1" thickBot="1" x14ac:dyDescent="0.25">
      <c r="B48" s="4" t="s">
        <v>35</v>
      </c>
      <c r="C48" s="5">
        <v>110</v>
      </c>
      <c r="D48" s="5">
        <v>58</v>
      </c>
      <c r="E48" s="6">
        <f t="shared" si="3"/>
        <v>-0.47272727272727272</v>
      </c>
    </row>
    <row r="49" spans="2:5" ht="20.100000000000001" customHeight="1" thickBot="1" x14ac:dyDescent="0.25">
      <c r="B49" s="4" t="s">
        <v>67</v>
      </c>
      <c r="C49" s="5">
        <v>109</v>
      </c>
      <c r="D49" s="5">
        <v>139</v>
      </c>
      <c r="E49" s="6">
        <f t="shared" si="3"/>
        <v>0.27522935779816515</v>
      </c>
    </row>
    <row r="50" spans="2:5" ht="20.100000000000001" customHeight="1" collapsed="1" thickBot="1" x14ac:dyDescent="0.25">
      <c r="B50" s="4" t="s">
        <v>36</v>
      </c>
      <c r="C50" s="6">
        <f>C44/(C44+C45)</f>
        <v>0.98181818181818181</v>
      </c>
      <c r="D50" s="6">
        <f>D44/(D44+D45)</f>
        <v>1</v>
      </c>
      <c r="E50" s="6">
        <f t="shared" si="3"/>
        <v>1.8518518518518524E-2</v>
      </c>
    </row>
    <row r="51" spans="2:5" ht="20.100000000000001" customHeight="1" thickBot="1" x14ac:dyDescent="0.25">
      <c r="B51" s="4" t="s">
        <v>37</v>
      </c>
      <c r="C51" s="6">
        <f>C47/(C46+C47)</f>
        <v>0.89444444444444449</v>
      </c>
      <c r="D51" s="6">
        <f t="shared" ref="D51" si="4">D47/(D46+D47)</f>
        <v>0.85810810810810811</v>
      </c>
      <c r="E51" s="6">
        <f t="shared" si="3"/>
        <v>-4.0624475407084144E-2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55</v>
      </c>
      <c r="D58" s="5">
        <v>39</v>
      </c>
      <c r="E58" s="6">
        <f>IF(C58&gt;0,(D58-C58)/C58,"-")</f>
        <v>-0.29090909090909089</v>
      </c>
    </row>
    <row r="59" spans="2:5" ht="20.100000000000001" customHeight="1" thickBot="1" x14ac:dyDescent="0.25">
      <c r="B59" s="4" t="s">
        <v>41</v>
      </c>
      <c r="C59" s="5">
        <v>34</v>
      </c>
      <c r="D59" s="5">
        <v>23</v>
      </c>
      <c r="E59" s="6">
        <f t="shared" ref="E59:E63" si="5">IF(C59&gt;0,(D59-C59)/C59,"-")</f>
        <v>-0.3235294117647059</v>
      </c>
    </row>
    <row r="60" spans="2:5" ht="20.100000000000001" customHeight="1" thickBot="1" x14ac:dyDescent="0.25">
      <c r="B60" s="4" t="s">
        <v>42</v>
      </c>
      <c r="C60" s="5">
        <v>20</v>
      </c>
      <c r="D60" s="5">
        <v>16</v>
      </c>
      <c r="E60" s="6">
        <f t="shared" si="5"/>
        <v>-0.2</v>
      </c>
    </row>
    <row r="61" spans="2:5" ht="20.100000000000001" customHeight="1" collapsed="1" thickBot="1" x14ac:dyDescent="0.25">
      <c r="B61" s="4" t="s">
        <v>98</v>
      </c>
      <c r="C61" s="6">
        <f>(C59+C60)/C58</f>
        <v>0.98181818181818181</v>
      </c>
      <c r="D61" s="6">
        <f>(D59+D60)/D58</f>
        <v>1</v>
      </c>
      <c r="E61" s="6">
        <f t="shared" si="5"/>
        <v>1.8518518518518524E-2</v>
      </c>
    </row>
    <row r="62" spans="2:5" ht="20.100000000000001" customHeight="1" thickBot="1" x14ac:dyDescent="0.25">
      <c r="B62" s="4" t="s">
        <v>39</v>
      </c>
      <c r="C62" s="6">
        <v>1</v>
      </c>
      <c r="D62" s="6">
        <v>1</v>
      </c>
      <c r="E62" s="6">
        <f t="shared" si="5"/>
        <v>0</v>
      </c>
    </row>
    <row r="63" spans="2:5" ht="20.100000000000001" customHeight="1" thickBot="1" x14ac:dyDescent="0.25">
      <c r="B63" s="4" t="s">
        <v>40</v>
      </c>
      <c r="C63" s="6">
        <v>0.95238095238095233</v>
      </c>
      <c r="D63" s="6">
        <v>1</v>
      </c>
      <c r="E63" s="6">
        <f t="shared" si="5"/>
        <v>5.0000000000000058E-2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524</v>
      </c>
      <c r="D70" s="5">
        <v>505</v>
      </c>
      <c r="E70" s="6">
        <f>IF(C70&gt;0,(D70-C70)/C70,"-")</f>
        <v>-3.6259541984732822E-2</v>
      </c>
    </row>
    <row r="71" spans="2:10" ht="20.100000000000001" customHeight="1" thickBot="1" x14ac:dyDescent="0.25">
      <c r="B71" s="4" t="s">
        <v>45</v>
      </c>
      <c r="C71" s="5">
        <v>85</v>
      </c>
      <c r="D71" s="5">
        <v>63</v>
      </c>
      <c r="E71" s="6">
        <f t="shared" ref="E71:E77" si="6">IF(C71&gt;0,(D71-C71)/C71,"-")</f>
        <v>-0.25882352941176473</v>
      </c>
    </row>
    <row r="72" spans="2:10" ht="20.100000000000001" customHeight="1" thickBot="1" x14ac:dyDescent="0.25">
      <c r="B72" s="4" t="s">
        <v>43</v>
      </c>
      <c r="C72" s="5">
        <v>1</v>
      </c>
      <c r="D72" s="5">
        <v>2</v>
      </c>
      <c r="E72" s="6">
        <f t="shared" si="6"/>
        <v>1</v>
      </c>
    </row>
    <row r="73" spans="2:10" ht="20.100000000000001" customHeight="1" thickBot="1" x14ac:dyDescent="0.25">
      <c r="B73" s="4" t="s">
        <v>46</v>
      </c>
      <c r="C73" s="5">
        <v>324</v>
      </c>
      <c r="D73" s="5">
        <v>342</v>
      </c>
      <c r="E73" s="6">
        <f t="shared" si="6"/>
        <v>5.5555555555555552E-2</v>
      </c>
    </row>
    <row r="74" spans="2:10" ht="20.100000000000001" customHeight="1" thickBot="1" x14ac:dyDescent="0.25">
      <c r="B74" s="4" t="s">
        <v>47</v>
      </c>
      <c r="C74" s="5">
        <v>98</v>
      </c>
      <c r="D74" s="5">
        <v>83</v>
      </c>
      <c r="E74" s="6">
        <f t="shared" si="6"/>
        <v>-0.15306122448979592</v>
      </c>
    </row>
    <row r="75" spans="2:10" ht="20.100000000000001" customHeight="1" thickBot="1" x14ac:dyDescent="0.25">
      <c r="B75" s="4" t="s">
        <v>48</v>
      </c>
      <c r="C75" s="5">
        <v>16</v>
      </c>
      <c r="D75" s="5">
        <v>15</v>
      </c>
      <c r="E75" s="6">
        <f t="shared" si="6"/>
        <v>-6.25E-2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61</v>
      </c>
      <c r="D90" s="5">
        <v>13</v>
      </c>
      <c r="E90" s="6">
        <f>IF(C90&gt;0,(D90-C90)/C90,"-")</f>
        <v>-0.78688524590163933</v>
      </c>
    </row>
    <row r="91" spans="2:5" ht="29.25" thickBot="1" x14ac:dyDescent="0.25">
      <c r="B91" s="4" t="s">
        <v>52</v>
      </c>
      <c r="C91" s="5">
        <v>32</v>
      </c>
      <c r="D91" s="5">
        <v>1</v>
      </c>
      <c r="E91" s="6">
        <f t="shared" ref="E91:E93" si="7">IF(C91&gt;0,(D91-C91)/C91,"-")</f>
        <v>-0.96875</v>
      </c>
    </row>
    <row r="92" spans="2:5" ht="29.25" customHeight="1" thickBot="1" x14ac:dyDescent="0.25">
      <c r="B92" s="4" t="s">
        <v>53</v>
      </c>
      <c r="C92" s="5">
        <v>22</v>
      </c>
      <c r="D92" s="5">
        <v>4</v>
      </c>
      <c r="E92" s="6">
        <f t="shared" si="7"/>
        <v>-0.81818181818181823</v>
      </c>
    </row>
    <row r="93" spans="2:5" ht="29.25" customHeight="1" thickBot="1" x14ac:dyDescent="0.25">
      <c r="B93" s="4" t="s">
        <v>54</v>
      </c>
      <c r="C93" s="6">
        <f>(C90+C91)/(C90+C91+C92)</f>
        <v>0.80869565217391304</v>
      </c>
      <c r="D93" s="6">
        <f>(D90+D91)/(D90+D91+D92)</f>
        <v>0.77777777777777779</v>
      </c>
      <c r="E93" s="6">
        <f t="shared" si="7"/>
        <v>-3.8231780167264015E-2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115</v>
      </c>
      <c r="D100" s="5">
        <v>18</v>
      </c>
      <c r="E100" s="6">
        <f>IF(C100&gt;0,(D100-C100)/C100,"-")</f>
        <v>-0.84347826086956523</v>
      </c>
    </row>
    <row r="101" spans="2:5" ht="20.100000000000001" customHeight="1" thickBot="1" x14ac:dyDescent="0.25">
      <c r="B101" s="4" t="s">
        <v>41</v>
      </c>
      <c r="C101" s="5">
        <v>54</v>
      </c>
      <c r="D101" s="5">
        <v>9</v>
      </c>
      <c r="E101" s="6">
        <f t="shared" ref="E101:E105" si="8">IF(C101&gt;0,(D101-C101)/C101,"-")</f>
        <v>-0.83333333333333337</v>
      </c>
    </row>
    <row r="102" spans="2:5" ht="20.100000000000001" customHeight="1" thickBot="1" x14ac:dyDescent="0.25">
      <c r="B102" s="4" t="s">
        <v>42</v>
      </c>
      <c r="C102" s="5">
        <v>39</v>
      </c>
      <c r="D102" s="5">
        <v>5</v>
      </c>
      <c r="E102" s="6">
        <f t="shared" si="8"/>
        <v>-0.87179487179487181</v>
      </c>
    </row>
    <row r="103" spans="2:5" ht="20.100000000000001" customHeight="1" thickBot="1" x14ac:dyDescent="0.25">
      <c r="B103" s="4" t="s">
        <v>98</v>
      </c>
      <c r="C103" s="6">
        <f>(C101+C102)/C100</f>
        <v>0.80869565217391304</v>
      </c>
      <c r="D103" s="6">
        <f>(D101+D102)/D100</f>
        <v>0.77777777777777779</v>
      </c>
      <c r="E103" s="6">
        <f t="shared" si="8"/>
        <v>-3.8231780167264015E-2</v>
      </c>
    </row>
    <row r="104" spans="2:5" ht="20.100000000000001" customHeight="1" thickBot="1" x14ac:dyDescent="0.25">
      <c r="B104" s="4" t="s">
        <v>39</v>
      </c>
      <c r="C104" s="6">
        <v>0.78260869565217395</v>
      </c>
      <c r="D104" s="6">
        <v>0.75</v>
      </c>
      <c r="E104" s="6">
        <f t="shared" si="8"/>
        <v>-4.1666666666666706E-2</v>
      </c>
    </row>
    <row r="105" spans="2:5" ht="20.100000000000001" customHeight="1" thickBot="1" x14ac:dyDescent="0.25">
      <c r="B105" s="4" t="s">
        <v>40</v>
      </c>
      <c r="C105" s="6">
        <v>0.84782608695652173</v>
      </c>
      <c r="D105" s="6">
        <v>0.83333333333333337</v>
      </c>
      <c r="E105" s="6">
        <f t="shared" si="8"/>
        <v>-1.709401709401704E-2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112</v>
      </c>
      <c r="D112" s="5">
        <v>55</v>
      </c>
      <c r="E112" s="6">
        <f>IF(C112&gt;0,(D112-C112)/C112,"-")</f>
        <v>-0.5089285714285714</v>
      </c>
    </row>
    <row r="113" spans="2:14" ht="15" thickBot="1" x14ac:dyDescent="0.25">
      <c r="B113" s="4" t="s">
        <v>56</v>
      </c>
      <c r="C113" s="5">
        <v>93</v>
      </c>
      <c r="D113" s="5">
        <v>40</v>
      </c>
      <c r="E113" s="6">
        <f t="shared" ref="E113:E114" si="9">IF(C113&gt;0,(D113-C113)/C113,"-")</f>
        <v>-0.56989247311827962</v>
      </c>
    </row>
    <row r="114" spans="2:14" ht="15" thickBot="1" x14ac:dyDescent="0.25">
      <c r="B114" s="4" t="s">
        <v>57</v>
      </c>
      <c r="C114" s="5">
        <v>19</v>
      </c>
      <c r="D114" s="5">
        <v>15</v>
      </c>
      <c r="E114" s="6">
        <f t="shared" si="9"/>
        <v>-0.21052631578947367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</v>
      </c>
      <c r="D128" s="10">
        <v>0</v>
      </c>
      <c r="E128" s="10">
        <v>0</v>
      </c>
      <c r="F128" s="10">
        <v>1</v>
      </c>
      <c r="G128" s="10">
        <v>2</v>
      </c>
      <c r="H128" s="10">
        <v>1</v>
      </c>
      <c r="I128" s="10">
        <v>0</v>
      </c>
      <c r="J128" s="10">
        <v>3</v>
      </c>
      <c r="K128" s="6">
        <f>IF(C128=0,"-",(G128-C128)/C128)</f>
        <v>1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2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1</v>
      </c>
      <c r="I129" s="10">
        <v>0</v>
      </c>
      <c r="J129" s="10">
        <v>1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0</v>
      </c>
      <c r="E133" s="10">
        <v>0</v>
      </c>
      <c r="F133" s="10">
        <v>1</v>
      </c>
      <c r="G133" s="10">
        <v>2</v>
      </c>
      <c r="H133" s="10">
        <v>2</v>
      </c>
      <c r="I133" s="10">
        <v>0</v>
      </c>
      <c r="J133" s="10">
        <v>4</v>
      </c>
      <c r="K133" s="6">
        <f t="shared" si="11"/>
        <v>1</v>
      </c>
      <c r="L133" s="6" t="str">
        <f t="shared" si="10"/>
        <v>-</v>
      </c>
      <c r="M133" s="6" t="str">
        <f t="shared" si="10"/>
        <v>-</v>
      </c>
      <c r="N133" s="6">
        <f t="shared" si="10"/>
        <v>3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1</v>
      </c>
      <c r="G134" s="6">
        <f t="shared" si="12"/>
        <v>1</v>
      </c>
      <c r="H134" s="6">
        <f t="shared" si="12"/>
        <v>0.5</v>
      </c>
      <c r="I134" s="6" t="str">
        <f t="shared" si="12"/>
        <v>-</v>
      </c>
      <c r="J134" s="6">
        <f t="shared" si="12"/>
        <v>0.75</v>
      </c>
      <c r="K134" s="6">
        <f>IF(OR(C134="-",G134="-"),"-",(G134-C134)/C134)</f>
        <v>0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-0.25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0</v>
      </c>
      <c r="D143" s="10">
        <v>0</v>
      </c>
      <c r="E143" s="10">
        <v>0</v>
      </c>
      <c r="F143" s="10">
        <v>0</v>
      </c>
      <c r="G143" s="10">
        <v>4</v>
      </c>
      <c r="H143" s="10">
        <v>0</v>
      </c>
      <c r="I143" s="10">
        <v>1</v>
      </c>
      <c r="J143" s="10">
        <v>5</v>
      </c>
      <c r="K143" s="6" t="str">
        <f>IF(C143=0,"-",(G143-C143)/C143)</f>
        <v>-</v>
      </c>
      <c r="L143" s="6" t="str">
        <f t="shared" ref="L143:N147" si="15">IF(D143=0,"-",(H143-D143)/D143)</f>
        <v>-</v>
      </c>
      <c r="M143" s="6" t="str">
        <f t="shared" si="15"/>
        <v>-</v>
      </c>
      <c r="N143" s="6" t="str">
        <f t="shared" si="15"/>
        <v>-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10</v>
      </c>
      <c r="D145" s="10">
        <v>0</v>
      </c>
      <c r="E145" s="10">
        <v>0</v>
      </c>
      <c r="F145" s="10">
        <v>10</v>
      </c>
      <c r="G145" s="10">
        <v>22</v>
      </c>
      <c r="H145" s="10">
        <v>0</v>
      </c>
      <c r="I145" s="10">
        <v>3</v>
      </c>
      <c r="J145" s="10">
        <v>25</v>
      </c>
      <c r="K145" s="6">
        <f t="shared" si="16"/>
        <v>1.2</v>
      </c>
      <c r="L145" s="6" t="str">
        <f t="shared" si="15"/>
        <v>-</v>
      </c>
      <c r="M145" s="6" t="str">
        <f t="shared" si="15"/>
        <v>-</v>
      </c>
      <c r="N145" s="6">
        <f t="shared" si="15"/>
        <v>1.5</v>
      </c>
    </row>
    <row r="146" spans="2:14" ht="15" thickBot="1" x14ac:dyDescent="0.25">
      <c r="B146" s="4" t="s">
        <v>74</v>
      </c>
      <c r="C146" s="10">
        <v>0</v>
      </c>
      <c r="D146" s="10">
        <v>0</v>
      </c>
      <c r="E146" s="10">
        <v>0</v>
      </c>
      <c r="F146" s="10">
        <v>0</v>
      </c>
      <c r="G146" s="10">
        <v>3</v>
      </c>
      <c r="H146" s="10">
        <v>0</v>
      </c>
      <c r="I146" s="10">
        <v>0</v>
      </c>
      <c r="J146" s="10">
        <v>3</v>
      </c>
      <c r="K146" s="6" t="str">
        <f t="shared" si="16"/>
        <v>-</v>
      </c>
      <c r="L146" s="6" t="str">
        <f t="shared" si="15"/>
        <v>-</v>
      </c>
      <c r="M146" s="6" t="str">
        <f t="shared" si="15"/>
        <v>-</v>
      </c>
      <c r="N146" s="6" t="str">
        <f t="shared" si="15"/>
        <v>-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10</v>
      </c>
      <c r="D148" s="10">
        <v>0</v>
      </c>
      <c r="E148" s="10">
        <v>0</v>
      </c>
      <c r="F148" s="10">
        <v>10</v>
      </c>
      <c r="G148" s="10">
        <v>29</v>
      </c>
      <c r="H148" s="10">
        <v>0</v>
      </c>
      <c r="I148" s="10">
        <v>4</v>
      </c>
      <c r="J148" s="10">
        <v>33</v>
      </c>
      <c r="K148" s="6">
        <f t="shared" ref="K148" si="17">IF(C148=0,"-",(G148-C148)/C148)</f>
        <v>1.9</v>
      </c>
      <c r="L148" s="6" t="str">
        <f t="shared" ref="L148" si="18">IF(D148=0,"-",(H148-D148)/D148)</f>
        <v>-</v>
      </c>
      <c r="M148" s="6" t="str">
        <f t="shared" ref="M148" si="19">IF(E148=0,"-",(I148-E148)/E148)</f>
        <v>-</v>
      </c>
      <c r="N148" s="6">
        <f t="shared" ref="N148" si="20">IF(F148=0,"-",(J148-F148)/F148)</f>
        <v>2.2999999999999998</v>
      </c>
    </row>
    <row r="149" spans="2:14" ht="29.25" thickBot="1" x14ac:dyDescent="0.25">
      <c r="B149" s="7" t="s">
        <v>76</v>
      </c>
      <c r="C149" s="6" t="str">
        <f t="shared" ref="C149:J150" si="21">IF(C143=0,"-",(C143/(C143+C145)))</f>
        <v>-</v>
      </c>
      <c r="D149" s="6" t="str">
        <f t="shared" si="21"/>
        <v>-</v>
      </c>
      <c r="E149" s="6" t="str">
        <f t="shared" si="21"/>
        <v>-</v>
      </c>
      <c r="F149" s="6" t="str">
        <f t="shared" si="21"/>
        <v>-</v>
      </c>
      <c r="G149" s="6">
        <f t="shared" si="21"/>
        <v>0.15384615384615385</v>
      </c>
      <c r="H149" s="6" t="str">
        <f t="shared" si="21"/>
        <v>-</v>
      </c>
      <c r="I149" s="6">
        <f t="shared" si="21"/>
        <v>0.25</v>
      </c>
      <c r="J149" s="6">
        <f t="shared" si="21"/>
        <v>0.16666666666666666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6</v>
      </c>
      <c r="D157" s="19">
        <v>25</v>
      </c>
      <c r="E157" s="18">
        <f>IF(C157=0,"-",(D157-C157)/C157)</f>
        <v>3.1666666666666665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2</v>
      </c>
      <c r="D158" s="19">
        <v>4</v>
      </c>
      <c r="E158" s="18">
        <f t="shared" ref="E158:E159" si="23">IF(C158=0,"-",(D158-C158)/C158)</f>
        <v>1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1</v>
      </c>
      <c r="D159" s="19">
        <v>0</v>
      </c>
      <c r="E159" s="18">
        <f t="shared" si="23"/>
        <v>-1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0.66666666666666663</v>
      </c>
      <c r="D160" s="18">
        <f>IF(D157=0,"-",D157/(D157+D158+D159))</f>
        <v>0.86206896551724133</v>
      </c>
      <c r="E160" s="18">
        <f>IF(OR(C160="-",D160="-"),"-",(D160-C160)/C160)</f>
        <v>0.29310344827586204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</v>
      </c>
      <c r="D166" s="5">
        <v>4</v>
      </c>
      <c r="E166" s="6">
        <f>IF(C166=0,"-",(D166-C166)/C166)</f>
        <v>3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1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1</v>
      </c>
      <c r="D168" s="5">
        <v>2</v>
      </c>
      <c r="E168" s="6">
        <f t="shared" si="24"/>
        <v>1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0.75</v>
      </c>
      <c r="E169" s="6">
        <f t="shared" ref="E169:E171" si="25">IF(OR(C169="-",D169="-"),"-",(D169-C169)/C169)</f>
        <v>-0.25</v>
      </c>
    </row>
    <row r="170" spans="2:14" ht="20.100000000000001" customHeight="1" thickBot="1" x14ac:dyDescent="0.25">
      <c r="B170" s="4" t="s">
        <v>39</v>
      </c>
      <c r="C170" s="6" t="s">
        <v>104</v>
      </c>
      <c r="D170" s="6">
        <v>0.5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>
        <v>1</v>
      </c>
      <c r="D171" s="6">
        <v>1</v>
      </c>
      <c r="E171" s="6">
        <f t="shared" si="25"/>
        <v>0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0</v>
      </c>
      <c r="D178" s="5">
        <v>3</v>
      </c>
      <c r="E178" s="6" t="str">
        <f>IF(C178=0,"-",(D178-C178)/C178)</f>
        <v>-</v>
      </c>
      <c r="H178" s="13"/>
    </row>
    <row r="179" spans="2:8" ht="15" thickBot="1" x14ac:dyDescent="0.25">
      <c r="B179" s="4" t="s">
        <v>43</v>
      </c>
      <c r="C179" s="5">
        <v>0</v>
      </c>
      <c r="D179" s="5">
        <v>2</v>
      </c>
      <c r="E179" s="6" t="str">
        <f t="shared" ref="E179:E185" si="26">IF(C179=0,"-",(D179-C179)/C179)</f>
        <v>-</v>
      </c>
      <c r="H179" s="13"/>
    </row>
    <row r="180" spans="2:8" ht="15" thickBot="1" x14ac:dyDescent="0.25">
      <c r="B180" s="4" t="s">
        <v>47</v>
      </c>
      <c r="C180" s="5">
        <v>0</v>
      </c>
      <c r="D180" s="5">
        <v>1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14</v>
      </c>
      <c r="D182" s="5">
        <v>0</v>
      </c>
      <c r="E182" s="6">
        <f t="shared" si="26"/>
        <v>-1</v>
      </c>
      <c r="H182" s="13"/>
    </row>
    <row r="183" spans="2:8" ht="15" thickBot="1" x14ac:dyDescent="0.25">
      <c r="B183" s="4" t="s">
        <v>47</v>
      </c>
      <c r="C183" s="5">
        <v>14</v>
      </c>
      <c r="D183" s="5">
        <v>0</v>
      </c>
      <c r="E183" s="6">
        <f t="shared" si="26"/>
        <v>-1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0</v>
      </c>
      <c r="D185" s="5">
        <v>0</v>
      </c>
      <c r="E185" s="6" t="str">
        <f t="shared" si="26"/>
        <v>-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0</v>
      </c>
      <c r="E197" s="6">
        <f t="shared" ref="E197:E200" si="27">IF(C197=0,"-",(D197-C197)/C197)</f>
        <v>-1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0</v>
      </c>
      <c r="E199" s="6">
        <f t="shared" si="27"/>
        <v>-1</v>
      </c>
    </row>
    <row r="200" spans="2:5" ht="15" thickBot="1" x14ac:dyDescent="0.25">
      <c r="B200" s="4" t="s">
        <v>85</v>
      </c>
      <c r="C200" s="5">
        <v>1</v>
      </c>
      <c r="D200" s="5">
        <v>0</v>
      </c>
      <c r="E200" s="6">
        <f t="shared" si="27"/>
        <v>-1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0</v>
      </c>
      <c r="E208" s="6">
        <f t="shared" si="28"/>
        <v>-1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0</v>
      </c>
      <c r="E209" s="6">
        <f t="shared" si="28"/>
        <v>-1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0</v>
      </c>
      <c r="D221" s="5">
        <v>1</v>
      </c>
      <c r="E221" s="6" t="str">
        <f t="shared" ref="E221:E223" si="30">IF(C221=0,"-",(D221-C221)/C221)</f>
        <v>-</v>
      </c>
    </row>
    <row r="222" spans="2:5" ht="15" thickBot="1" x14ac:dyDescent="0.25">
      <c r="B222" s="16" t="s">
        <v>92</v>
      </c>
      <c r="C222" s="5">
        <v>3</v>
      </c>
      <c r="D222" s="5">
        <v>0</v>
      </c>
      <c r="E222" s="6">
        <f t="shared" si="30"/>
        <v>-1</v>
      </c>
    </row>
    <row r="223" spans="2:5" ht="15" thickBot="1" x14ac:dyDescent="0.25">
      <c r="B223" s="16" t="s">
        <v>93</v>
      </c>
      <c r="C223" s="5">
        <v>13</v>
      </c>
      <c r="D223" s="5">
        <v>16</v>
      </c>
      <c r="E223" s="6">
        <f t="shared" si="30"/>
        <v>0.23076923076923078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1449</v>
      </c>
      <c r="D14" s="5">
        <v>1286</v>
      </c>
      <c r="E14" s="6">
        <f>IF(C14&gt;0,(D14-C14)/C14)</f>
        <v>-0.11249137336093858</v>
      </c>
    </row>
    <row r="15" spans="1:5" ht="20.100000000000001" customHeight="1" thickBot="1" x14ac:dyDescent="0.25">
      <c r="B15" s="4" t="s">
        <v>17</v>
      </c>
      <c r="C15" s="5">
        <v>1402</v>
      </c>
      <c r="D15" s="5">
        <v>1244</v>
      </c>
      <c r="E15" s="6">
        <f t="shared" ref="E15:E25" si="0">IF(C15&gt;0,(D15-C15)/C15)</f>
        <v>-0.11269614835948645</v>
      </c>
    </row>
    <row r="16" spans="1:5" ht="20.100000000000001" customHeight="1" thickBot="1" x14ac:dyDescent="0.25">
      <c r="B16" s="4" t="s">
        <v>18</v>
      </c>
      <c r="C16" s="5">
        <v>969</v>
      </c>
      <c r="D16" s="5">
        <v>779</v>
      </c>
      <c r="E16" s="6">
        <f t="shared" si="0"/>
        <v>-0.19607843137254902</v>
      </c>
    </row>
    <row r="17" spans="2:5" ht="20.100000000000001" customHeight="1" thickBot="1" x14ac:dyDescent="0.25">
      <c r="B17" s="4" t="s">
        <v>19</v>
      </c>
      <c r="C17" s="5">
        <v>433</v>
      </c>
      <c r="D17" s="5">
        <v>465</v>
      </c>
      <c r="E17" s="6">
        <f t="shared" si="0"/>
        <v>7.3903002309468821E-2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4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1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0.30884450784593437</v>
      </c>
      <c r="D20" s="6">
        <f>D17/D15</f>
        <v>0.3737942122186495</v>
      </c>
      <c r="E20" s="6">
        <f t="shared" si="0"/>
        <v>0.21029904279571968</v>
      </c>
    </row>
    <row r="21" spans="2:5" ht="30" customHeight="1" thickBot="1" x14ac:dyDescent="0.25">
      <c r="B21" s="4" t="s">
        <v>23</v>
      </c>
      <c r="C21" s="5">
        <v>145</v>
      </c>
      <c r="D21" s="5">
        <v>102</v>
      </c>
      <c r="E21" s="6">
        <f t="shared" si="0"/>
        <v>-0.29655172413793102</v>
      </c>
    </row>
    <row r="22" spans="2:5" ht="20.100000000000001" customHeight="1" thickBot="1" x14ac:dyDescent="0.25">
      <c r="B22" s="4" t="s">
        <v>24</v>
      </c>
      <c r="C22" s="5">
        <v>74</v>
      </c>
      <c r="D22" s="5">
        <v>62</v>
      </c>
      <c r="E22" s="6">
        <f t="shared" si="0"/>
        <v>-0.16216216216216217</v>
      </c>
    </row>
    <row r="23" spans="2:5" ht="20.100000000000001" customHeight="1" thickBot="1" x14ac:dyDescent="0.25">
      <c r="B23" s="4" t="s">
        <v>25</v>
      </c>
      <c r="C23" s="5">
        <v>71</v>
      </c>
      <c r="D23" s="5">
        <v>40</v>
      </c>
      <c r="E23" s="6">
        <f t="shared" si="0"/>
        <v>-0.43661971830985913</v>
      </c>
    </row>
    <row r="24" spans="2:5" ht="20.100000000000001" customHeight="1" thickBot="1" x14ac:dyDescent="0.25">
      <c r="B24" s="4" t="s">
        <v>21</v>
      </c>
      <c r="C24" s="6">
        <f>C23/C21</f>
        <v>0.48965517241379308</v>
      </c>
      <c r="D24" s="6">
        <f t="shared" ref="D24" si="1">D23/D21</f>
        <v>0.39215686274509803</v>
      </c>
      <c r="E24" s="6">
        <f t="shared" si="0"/>
        <v>-0.19911626622479975</v>
      </c>
    </row>
    <row r="25" spans="2:5" ht="20.100000000000001" customHeight="1" thickBot="1" x14ac:dyDescent="0.25">
      <c r="B25" s="7" t="s">
        <v>26</v>
      </c>
      <c r="C25" s="6">
        <v>0.12405520722174736</v>
      </c>
      <c r="D25" s="6">
        <v>0.10905077611016584</v>
      </c>
      <c r="E25" s="6">
        <f t="shared" si="0"/>
        <v>-0.12094962756993553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214</v>
      </c>
      <c r="D34" s="5">
        <v>113</v>
      </c>
      <c r="E34" s="6">
        <f>IF(C34&gt;0,(D34-C34)/C34,"-")</f>
        <v>-0.4719626168224299</v>
      </c>
    </row>
    <row r="35" spans="2:5" ht="20.100000000000001" customHeight="1" thickBot="1" x14ac:dyDescent="0.25">
      <c r="B35" s="4" t="s">
        <v>29</v>
      </c>
      <c r="C35" s="5">
        <v>0</v>
      </c>
      <c r="D35" s="5">
        <v>5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140</v>
      </c>
      <c r="D36" s="5">
        <v>72</v>
      </c>
      <c r="E36" s="6">
        <f t="shared" si="2"/>
        <v>-0.48571428571428571</v>
      </c>
    </row>
    <row r="37" spans="2:5" ht="20.100000000000001" customHeight="1" thickBot="1" x14ac:dyDescent="0.25">
      <c r="B37" s="4" t="s">
        <v>30</v>
      </c>
      <c r="C37" s="5">
        <v>74</v>
      </c>
      <c r="D37" s="5">
        <v>36</v>
      </c>
      <c r="E37" s="6">
        <f t="shared" si="2"/>
        <v>-0.51351351351351349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234</v>
      </c>
      <c r="D44" s="5">
        <v>162</v>
      </c>
      <c r="E44" s="6">
        <f>IF(C44&gt;0,(D44-C44)/C44,"-")</f>
        <v>-0.30769230769230771</v>
      </c>
    </row>
    <row r="45" spans="2:5" ht="20.100000000000001" customHeight="1" thickBot="1" x14ac:dyDescent="0.25">
      <c r="B45" s="4" t="s">
        <v>34</v>
      </c>
      <c r="C45" s="5">
        <v>21</v>
      </c>
      <c r="D45" s="5">
        <v>14</v>
      </c>
      <c r="E45" s="6">
        <f t="shared" ref="E45:E51" si="3">IF(C45&gt;0,(D45-C45)/C45,"-")</f>
        <v>-0.33333333333333331</v>
      </c>
    </row>
    <row r="46" spans="2:5" ht="20.100000000000001" customHeight="1" thickBot="1" x14ac:dyDescent="0.25">
      <c r="B46" s="4" t="s">
        <v>31</v>
      </c>
      <c r="C46" s="5">
        <v>15</v>
      </c>
      <c r="D46" s="5">
        <v>10</v>
      </c>
      <c r="E46" s="6">
        <f t="shared" si="3"/>
        <v>-0.33333333333333331</v>
      </c>
    </row>
    <row r="47" spans="2:5" ht="20.100000000000001" customHeight="1" thickBot="1" x14ac:dyDescent="0.25">
      <c r="B47" s="4" t="s">
        <v>32</v>
      </c>
      <c r="C47" s="5">
        <v>464</v>
      </c>
      <c r="D47" s="5">
        <v>304</v>
      </c>
      <c r="E47" s="6">
        <f t="shared" si="3"/>
        <v>-0.34482758620689657</v>
      </c>
    </row>
    <row r="48" spans="2:5" ht="20.100000000000001" customHeight="1" thickBot="1" x14ac:dyDescent="0.25">
      <c r="B48" s="4" t="s">
        <v>35</v>
      </c>
      <c r="C48" s="5">
        <v>330</v>
      </c>
      <c r="D48" s="5">
        <v>168</v>
      </c>
      <c r="E48" s="6">
        <f t="shared" si="3"/>
        <v>-0.49090909090909091</v>
      </c>
    </row>
    <row r="49" spans="2:5" ht="20.100000000000001" customHeight="1" thickBot="1" x14ac:dyDescent="0.25">
      <c r="B49" s="4" t="s">
        <v>67</v>
      </c>
      <c r="C49" s="5">
        <v>141</v>
      </c>
      <c r="D49" s="5">
        <v>168</v>
      </c>
      <c r="E49" s="6">
        <f t="shared" si="3"/>
        <v>0.19148936170212766</v>
      </c>
    </row>
    <row r="50" spans="2:5" ht="20.100000000000001" customHeight="1" collapsed="1" thickBot="1" x14ac:dyDescent="0.25">
      <c r="B50" s="4" t="s">
        <v>36</v>
      </c>
      <c r="C50" s="6">
        <f>C44/(C44+C45)</f>
        <v>0.91764705882352937</v>
      </c>
      <c r="D50" s="6">
        <f>D44/(D44+D45)</f>
        <v>0.92045454545454541</v>
      </c>
      <c r="E50" s="6">
        <f t="shared" si="3"/>
        <v>3.0594405594405595E-3</v>
      </c>
    </row>
    <row r="51" spans="2:5" ht="20.100000000000001" customHeight="1" thickBot="1" x14ac:dyDescent="0.25">
      <c r="B51" s="4" t="s">
        <v>37</v>
      </c>
      <c r="C51" s="6">
        <f>C47/(C46+C47)</f>
        <v>0.96868475991649272</v>
      </c>
      <c r="D51" s="6">
        <f t="shared" ref="D51" si="4">D47/(D46+D47)</f>
        <v>0.96815286624203822</v>
      </c>
      <c r="E51" s="6">
        <f t="shared" si="3"/>
        <v>-5.4908851306832848E-4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257</v>
      </c>
      <c r="D58" s="5">
        <v>182</v>
      </c>
      <c r="E58" s="6">
        <f>IF(C58&gt;0,(D58-C58)/C58,"-")</f>
        <v>-0.29182879377431908</v>
      </c>
    </row>
    <row r="59" spans="2:5" ht="20.100000000000001" customHeight="1" thickBot="1" x14ac:dyDescent="0.25">
      <c r="B59" s="4" t="s">
        <v>41</v>
      </c>
      <c r="C59" s="5">
        <v>155</v>
      </c>
      <c r="D59" s="5">
        <v>102</v>
      </c>
      <c r="E59" s="6">
        <f t="shared" ref="E59:E63" si="5">IF(C59&gt;0,(D59-C59)/C59,"-")</f>
        <v>-0.34193548387096773</v>
      </c>
    </row>
    <row r="60" spans="2:5" ht="20.100000000000001" customHeight="1" thickBot="1" x14ac:dyDescent="0.25">
      <c r="B60" s="4" t="s">
        <v>42</v>
      </c>
      <c r="C60" s="5">
        <v>81</v>
      </c>
      <c r="D60" s="5">
        <v>66</v>
      </c>
      <c r="E60" s="6">
        <f t="shared" si="5"/>
        <v>-0.18518518518518517</v>
      </c>
    </row>
    <row r="61" spans="2:5" ht="20.100000000000001" customHeight="1" collapsed="1" thickBot="1" x14ac:dyDescent="0.25">
      <c r="B61" s="4" t="s">
        <v>98</v>
      </c>
      <c r="C61" s="6">
        <f>(C59+C60)/C58</f>
        <v>0.91828793774319062</v>
      </c>
      <c r="D61" s="6">
        <f>(D59+D60)/D58</f>
        <v>0.92307692307692313</v>
      </c>
      <c r="E61" s="6">
        <f t="shared" si="5"/>
        <v>5.215123859191758E-3</v>
      </c>
    </row>
    <row r="62" spans="2:5" ht="20.100000000000001" customHeight="1" thickBot="1" x14ac:dyDescent="0.25">
      <c r="B62" s="4" t="s">
        <v>39</v>
      </c>
      <c r="C62" s="6">
        <v>0.91715976331360949</v>
      </c>
      <c r="D62" s="6">
        <v>0.89473684210526316</v>
      </c>
      <c r="E62" s="6">
        <f t="shared" si="5"/>
        <v>-2.4448217317487284E-2</v>
      </c>
    </row>
    <row r="63" spans="2:5" ht="20.100000000000001" customHeight="1" thickBot="1" x14ac:dyDescent="0.25">
      <c r="B63" s="4" t="s">
        <v>40</v>
      </c>
      <c r="C63" s="6">
        <v>0.92045454545454541</v>
      </c>
      <c r="D63" s="6">
        <v>0.97058823529411764</v>
      </c>
      <c r="E63" s="6">
        <f t="shared" si="5"/>
        <v>5.446623093681921E-2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1802</v>
      </c>
      <c r="D70" s="5">
        <v>1354</v>
      </c>
      <c r="E70" s="6">
        <f>IF(C70&gt;0,(D70-C70)/C70,"-")</f>
        <v>-0.24861265260821311</v>
      </c>
    </row>
    <row r="71" spans="2:10" ht="20.100000000000001" customHeight="1" thickBot="1" x14ac:dyDescent="0.25">
      <c r="B71" s="4" t="s">
        <v>45</v>
      </c>
      <c r="C71" s="5">
        <v>673</v>
      </c>
      <c r="D71" s="5">
        <v>392</v>
      </c>
      <c r="E71" s="6">
        <f t="shared" ref="E71:E77" si="6">IF(C71&gt;0,(D71-C71)/C71,"-")</f>
        <v>-0.41753343239227342</v>
      </c>
    </row>
    <row r="72" spans="2:10" ht="20.100000000000001" customHeight="1" thickBot="1" x14ac:dyDescent="0.25">
      <c r="B72" s="4" t="s">
        <v>43</v>
      </c>
      <c r="C72" s="5">
        <v>4</v>
      </c>
      <c r="D72" s="5">
        <v>4</v>
      </c>
      <c r="E72" s="6">
        <f t="shared" si="6"/>
        <v>0</v>
      </c>
    </row>
    <row r="73" spans="2:10" ht="20.100000000000001" customHeight="1" thickBot="1" x14ac:dyDescent="0.25">
      <c r="B73" s="4" t="s">
        <v>46</v>
      </c>
      <c r="C73" s="5">
        <v>697</v>
      </c>
      <c r="D73" s="5">
        <v>701</v>
      </c>
      <c r="E73" s="6">
        <f t="shared" si="6"/>
        <v>5.7388809182209472E-3</v>
      </c>
    </row>
    <row r="74" spans="2:10" ht="20.100000000000001" customHeight="1" thickBot="1" x14ac:dyDescent="0.25">
      <c r="B74" s="4" t="s">
        <v>47</v>
      </c>
      <c r="C74" s="5">
        <v>369</v>
      </c>
      <c r="D74" s="5">
        <v>222</v>
      </c>
      <c r="E74" s="6">
        <f t="shared" si="6"/>
        <v>-0.3983739837398374</v>
      </c>
    </row>
    <row r="75" spans="2:10" ht="20.100000000000001" customHeight="1" thickBot="1" x14ac:dyDescent="0.25">
      <c r="B75" s="4" t="s">
        <v>48</v>
      </c>
      <c r="C75" s="5">
        <v>58</v>
      </c>
      <c r="D75" s="5">
        <v>34</v>
      </c>
      <c r="E75" s="6">
        <f t="shared" si="6"/>
        <v>-0.41379310344827586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1</v>
      </c>
      <c r="D77" s="5">
        <v>1</v>
      </c>
      <c r="E77" s="6">
        <f t="shared" si="6"/>
        <v>0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145</v>
      </c>
      <c r="D90" s="5">
        <v>31</v>
      </c>
      <c r="E90" s="6">
        <f>IF(C90&gt;0,(D90-C90)/C90,"-")</f>
        <v>-0.78620689655172415</v>
      </c>
    </row>
    <row r="91" spans="2:5" ht="29.25" thickBot="1" x14ac:dyDescent="0.25">
      <c r="B91" s="4" t="s">
        <v>52</v>
      </c>
      <c r="C91" s="5">
        <v>77</v>
      </c>
      <c r="D91" s="5">
        <v>47</v>
      </c>
      <c r="E91" s="6">
        <f t="shared" ref="E91:E93" si="7">IF(C91&gt;0,(D91-C91)/C91,"-")</f>
        <v>-0.38961038961038963</v>
      </c>
    </row>
    <row r="92" spans="2:5" ht="29.25" customHeight="1" thickBot="1" x14ac:dyDescent="0.25">
      <c r="B92" s="4" t="s">
        <v>53</v>
      </c>
      <c r="C92" s="5">
        <v>92</v>
      </c>
      <c r="D92" s="5">
        <v>24</v>
      </c>
      <c r="E92" s="6">
        <f t="shared" si="7"/>
        <v>-0.73913043478260865</v>
      </c>
    </row>
    <row r="93" spans="2:5" ht="29.25" customHeight="1" thickBot="1" x14ac:dyDescent="0.25">
      <c r="B93" s="4" t="s">
        <v>54</v>
      </c>
      <c r="C93" s="6">
        <f>(C90+C91)/(C90+C91+C92)</f>
        <v>0.70700636942675155</v>
      </c>
      <c r="D93" s="6">
        <f>(D90+D91)/(D90+D91+D92)</f>
        <v>0.76470588235294112</v>
      </c>
      <c r="E93" s="6">
        <f t="shared" si="7"/>
        <v>8.1611022787493367E-2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319</v>
      </c>
      <c r="D100" s="5">
        <v>104</v>
      </c>
      <c r="E100" s="6">
        <f>IF(C100&gt;0,(D100-C100)/C100,"-")</f>
        <v>-0.6739811912225705</v>
      </c>
    </row>
    <row r="101" spans="2:5" ht="20.100000000000001" customHeight="1" thickBot="1" x14ac:dyDescent="0.25">
      <c r="B101" s="4" t="s">
        <v>41</v>
      </c>
      <c r="C101" s="5">
        <v>135</v>
      </c>
      <c r="D101" s="5">
        <v>44</v>
      </c>
      <c r="E101" s="6">
        <f t="shared" ref="E101:E105" si="8">IF(C101&gt;0,(D101-C101)/C101,"-")</f>
        <v>-0.67407407407407405</v>
      </c>
    </row>
    <row r="102" spans="2:5" ht="20.100000000000001" customHeight="1" thickBot="1" x14ac:dyDescent="0.25">
      <c r="B102" s="4" t="s">
        <v>42</v>
      </c>
      <c r="C102" s="5">
        <v>89</v>
      </c>
      <c r="D102" s="5">
        <v>35</v>
      </c>
      <c r="E102" s="6">
        <f t="shared" si="8"/>
        <v>-0.6067415730337079</v>
      </c>
    </row>
    <row r="103" spans="2:5" ht="20.100000000000001" customHeight="1" thickBot="1" x14ac:dyDescent="0.25">
      <c r="B103" s="4" t="s">
        <v>98</v>
      </c>
      <c r="C103" s="6">
        <f>(C101+C102)/C100</f>
        <v>0.70219435736677116</v>
      </c>
      <c r="D103" s="6">
        <f>(D101+D102)/D100</f>
        <v>0.75961538461538458</v>
      </c>
      <c r="E103" s="6">
        <f t="shared" si="8"/>
        <v>8.1773695054945E-2</v>
      </c>
    </row>
    <row r="104" spans="2:5" ht="20.100000000000001" customHeight="1" thickBot="1" x14ac:dyDescent="0.25">
      <c r="B104" s="4" t="s">
        <v>39</v>
      </c>
      <c r="C104" s="6">
        <v>0.69587628865979378</v>
      </c>
      <c r="D104" s="6">
        <v>0.72131147540983609</v>
      </c>
      <c r="E104" s="6">
        <f t="shared" si="8"/>
        <v>3.65513054037645E-2</v>
      </c>
    </row>
    <row r="105" spans="2:5" ht="20.100000000000001" customHeight="1" thickBot="1" x14ac:dyDescent="0.25">
      <c r="B105" s="4" t="s">
        <v>40</v>
      </c>
      <c r="C105" s="6">
        <v>0.71199999999999997</v>
      </c>
      <c r="D105" s="6">
        <v>0.81395348837209303</v>
      </c>
      <c r="E105" s="6">
        <f t="shared" si="8"/>
        <v>0.14319310164619811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320</v>
      </c>
      <c r="D112" s="5">
        <v>147</v>
      </c>
      <c r="E112" s="6">
        <f>IF(C112&gt;0,(D112-C112)/C112,"-")</f>
        <v>-0.54062500000000002</v>
      </c>
    </row>
    <row r="113" spans="2:14" ht="15" thickBot="1" x14ac:dyDescent="0.25">
      <c r="B113" s="4" t="s">
        <v>56</v>
      </c>
      <c r="C113" s="5">
        <v>225</v>
      </c>
      <c r="D113" s="5">
        <v>112</v>
      </c>
      <c r="E113" s="6">
        <f t="shared" ref="E113:E114" si="9">IF(C113&gt;0,(D113-C113)/C113,"-")</f>
        <v>-0.50222222222222224</v>
      </c>
    </row>
    <row r="114" spans="2:14" ht="15" thickBot="1" x14ac:dyDescent="0.25">
      <c r="B114" s="4" t="s">
        <v>57</v>
      </c>
      <c r="C114" s="5">
        <v>95</v>
      </c>
      <c r="D114" s="5">
        <v>35</v>
      </c>
      <c r="E114" s="6">
        <f t="shared" si="9"/>
        <v>-0.63157894736842102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4</v>
      </c>
      <c r="D128" s="10">
        <v>1</v>
      </c>
      <c r="E128" s="10">
        <v>0</v>
      </c>
      <c r="F128" s="10">
        <v>5</v>
      </c>
      <c r="G128" s="10">
        <v>2</v>
      </c>
      <c r="H128" s="10">
        <v>0</v>
      </c>
      <c r="I128" s="10">
        <v>0</v>
      </c>
      <c r="J128" s="10">
        <v>2</v>
      </c>
      <c r="K128" s="6">
        <f>IF(C128=0,"-",(G128-C128)/C128)</f>
        <v>-0.5</v>
      </c>
      <c r="L128" s="6">
        <f t="shared" ref="L128:N133" si="10">IF(D128=0,"-",(H128-D128)/D128)</f>
        <v>-1</v>
      </c>
      <c r="M128" s="6" t="str">
        <f t="shared" si="10"/>
        <v>-</v>
      </c>
      <c r="N128" s="6">
        <f t="shared" si="10"/>
        <v>-0.6</v>
      </c>
    </row>
    <row r="129" spans="2:14" ht="15" thickBot="1" x14ac:dyDescent="0.25">
      <c r="B129" s="4" t="s">
        <v>64</v>
      </c>
      <c r="C129" s="10">
        <v>1</v>
      </c>
      <c r="D129" s="10">
        <v>0</v>
      </c>
      <c r="E129" s="10">
        <v>0</v>
      </c>
      <c r="F129" s="10">
        <v>1</v>
      </c>
      <c r="G129" s="10">
        <v>0</v>
      </c>
      <c r="H129" s="10">
        <v>0</v>
      </c>
      <c r="I129" s="10">
        <v>0</v>
      </c>
      <c r="J129" s="10">
        <v>0</v>
      </c>
      <c r="K129" s="6">
        <f t="shared" ref="K129:K133" si="11">IF(C129=0,"-",(G129-C129)/C129)</f>
        <v>-1</v>
      </c>
      <c r="L129" s="6" t="str">
        <f t="shared" si="10"/>
        <v>-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2</v>
      </c>
      <c r="H131" s="10">
        <v>0</v>
      </c>
      <c r="I131" s="10">
        <v>0</v>
      </c>
      <c r="J131" s="10">
        <v>2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1</v>
      </c>
      <c r="D132" s="10">
        <v>0</v>
      </c>
      <c r="E132" s="10">
        <v>0</v>
      </c>
      <c r="F132" s="10">
        <v>1</v>
      </c>
      <c r="G132" s="10">
        <v>0</v>
      </c>
      <c r="H132" s="10">
        <v>0</v>
      </c>
      <c r="I132" s="10">
        <v>0</v>
      </c>
      <c r="J132" s="10">
        <v>0</v>
      </c>
      <c r="K132" s="6">
        <f t="shared" si="11"/>
        <v>-1</v>
      </c>
      <c r="L132" s="6" t="str">
        <f t="shared" si="10"/>
        <v>-</v>
      </c>
      <c r="M132" s="6" t="str">
        <f t="shared" si="10"/>
        <v>-</v>
      </c>
      <c r="N132" s="6">
        <f t="shared" si="10"/>
        <v>-1</v>
      </c>
    </row>
    <row r="133" spans="2:14" ht="15" thickBot="1" x14ac:dyDescent="0.25">
      <c r="B133" s="4" t="s">
        <v>68</v>
      </c>
      <c r="C133" s="10">
        <v>6</v>
      </c>
      <c r="D133" s="10">
        <v>1</v>
      </c>
      <c r="E133" s="10">
        <v>0</v>
      </c>
      <c r="F133" s="10">
        <v>7</v>
      </c>
      <c r="G133" s="10">
        <v>4</v>
      </c>
      <c r="H133" s="10">
        <v>0</v>
      </c>
      <c r="I133" s="10">
        <v>0</v>
      </c>
      <c r="J133" s="10">
        <v>4</v>
      </c>
      <c r="K133" s="6">
        <f t="shared" si="11"/>
        <v>-0.33333333333333331</v>
      </c>
      <c r="L133" s="6">
        <f t="shared" si="10"/>
        <v>-1</v>
      </c>
      <c r="M133" s="6" t="str">
        <f t="shared" si="10"/>
        <v>-</v>
      </c>
      <c r="N133" s="6">
        <f t="shared" si="10"/>
        <v>-0.42857142857142855</v>
      </c>
    </row>
    <row r="134" spans="2:14" ht="15" thickBot="1" x14ac:dyDescent="0.25">
      <c r="B134" s="4" t="s">
        <v>36</v>
      </c>
      <c r="C134" s="6">
        <f>IF(C128=0,"-",C128/(C128+C129))</f>
        <v>0.8</v>
      </c>
      <c r="D134" s="6">
        <f>IF(D128=0,"-",D128/(D128+D129))</f>
        <v>1</v>
      </c>
      <c r="E134" s="6" t="str">
        <f t="shared" ref="E134:J134" si="12">IF(E128=0,"-",E128/(E128+E129))</f>
        <v>-</v>
      </c>
      <c r="F134" s="6">
        <f t="shared" si="12"/>
        <v>0.83333333333333337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>
        <f>IF(OR(C134="-",G134="-"),"-",(G134-C134)/C134)</f>
        <v>0.24999999999999994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0.19999999999999996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>
        <f t="shared" si="14"/>
        <v>1</v>
      </c>
      <c r="H135" s="6" t="str">
        <f t="shared" si="14"/>
        <v>-</v>
      </c>
      <c r="I135" s="6" t="str">
        <f t="shared" si="14"/>
        <v>-</v>
      </c>
      <c r="J135" s="6">
        <f t="shared" si="14"/>
        <v>1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21</v>
      </c>
      <c r="D143" s="10">
        <v>0</v>
      </c>
      <c r="E143" s="10">
        <v>2</v>
      </c>
      <c r="F143" s="10">
        <v>23</v>
      </c>
      <c r="G143" s="10">
        <v>8</v>
      </c>
      <c r="H143" s="10">
        <v>0</v>
      </c>
      <c r="I143" s="10">
        <v>1</v>
      </c>
      <c r="J143" s="10">
        <v>9</v>
      </c>
      <c r="K143" s="6">
        <f>IF(C143=0,"-",(G143-C143)/C143)</f>
        <v>-0.61904761904761907</v>
      </c>
      <c r="L143" s="6" t="str">
        <f t="shared" ref="L143:N147" si="15">IF(D143=0,"-",(H143-D143)/D143)</f>
        <v>-</v>
      </c>
      <c r="M143" s="6">
        <f t="shared" si="15"/>
        <v>-0.5</v>
      </c>
      <c r="N143" s="6">
        <f t="shared" si="15"/>
        <v>-0.60869565217391308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2</v>
      </c>
      <c r="H144" s="10">
        <v>0</v>
      </c>
      <c r="I144" s="10">
        <v>0</v>
      </c>
      <c r="J144" s="10">
        <v>2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31</v>
      </c>
      <c r="D145" s="10">
        <v>0</v>
      </c>
      <c r="E145" s="10">
        <v>4</v>
      </c>
      <c r="F145" s="10">
        <v>35</v>
      </c>
      <c r="G145" s="10">
        <v>33</v>
      </c>
      <c r="H145" s="10">
        <v>0</v>
      </c>
      <c r="I145" s="10">
        <v>0</v>
      </c>
      <c r="J145" s="10">
        <v>33</v>
      </c>
      <c r="K145" s="6">
        <f t="shared" si="16"/>
        <v>6.4516129032258063E-2</v>
      </c>
      <c r="L145" s="6" t="str">
        <f t="shared" si="15"/>
        <v>-</v>
      </c>
      <c r="M145" s="6">
        <f t="shared" si="15"/>
        <v>-1</v>
      </c>
      <c r="N145" s="6">
        <f t="shared" si="15"/>
        <v>-5.7142857142857141E-2</v>
      </c>
    </row>
    <row r="146" spans="2:14" ht="15" thickBot="1" x14ac:dyDescent="0.25">
      <c r="B146" s="4" t="s">
        <v>74</v>
      </c>
      <c r="C146" s="10">
        <v>8</v>
      </c>
      <c r="D146" s="10">
        <v>0</v>
      </c>
      <c r="E146" s="10">
        <v>1</v>
      </c>
      <c r="F146" s="10">
        <v>9</v>
      </c>
      <c r="G146" s="10">
        <v>6</v>
      </c>
      <c r="H146" s="10">
        <v>0</v>
      </c>
      <c r="I146" s="10">
        <v>0</v>
      </c>
      <c r="J146" s="10">
        <v>6</v>
      </c>
      <c r="K146" s="6">
        <f t="shared" si="16"/>
        <v>-0.25</v>
      </c>
      <c r="L146" s="6" t="str">
        <f t="shared" si="15"/>
        <v>-</v>
      </c>
      <c r="M146" s="6">
        <f t="shared" si="15"/>
        <v>-1</v>
      </c>
      <c r="N146" s="6">
        <f t="shared" si="15"/>
        <v>-0.33333333333333331</v>
      </c>
    </row>
    <row r="147" spans="2:14" ht="15" thickBot="1" x14ac:dyDescent="0.25">
      <c r="B147" s="4" t="s">
        <v>75</v>
      </c>
      <c r="C147" s="10">
        <v>2</v>
      </c>
      <c r="D147" s="10">
        <v>0</v>
      </c>
      <c r="E147" s="10">
        <v>0</v>
      </c>
      <c r="F147" s="10">
        <v>2</v>
      </c>
      <c r="G147" s="10">
        <v>0</v>
      </c>
      <c r="H147" s="10">
        <v>0</v>
      </c>
      <c r="I147" s="10">
        <v>0</v>
      </c>
      <c r="J147" s="10">
        <v>0</v>
      </c>
      <c r="K147" s="6">
        <f t="shared" si="16"/>
        <v>-1</v>
      </c>
      <c r="L147" s="6" t="str">
        <f t="shared" si="15"/>
        <v>-</v>
      </c>
      <c r="M147" s="6" t="str">
        <f t="shared" si="15"/>
        <v>-</v>
      </c>
      <c r="N147" s="6">
        <f t="shared" si="15"/>
        <v>-1</v>
      </c>
    </row>
    <row r="148" spans="2:14" ht="15" thickBot="1" x14ac:dyDescent="0.25">
      <c r="B148" s="7" t="s">
        <v>68</v>
      </c>
      <c r="C148" s="10">
        <v>62</v>
      </c>
      <c r="D148" s="10">
        <v>0</v>
      </c>
      <c r="E148" s="10">
        <v>7</v>
      </c>
      <c r="F148" s="10">
        <v>69</v>
      </c>
      <c r="G148" s="10">
        <v>49</v>
      </c>
      <c r="H148" s="10">
        <v>0</v>
      </c>
      <c r="I148" s="10">
        <v>1</v>
      </c>
      <c r="J148" s="10">
        <v>50</v>
      </c>
      <c r="K148" s="6">
        <f t="shared" ref="K148" si="17">IF(C148=0,"-",(G148-C148)/C148)</f>
        <v>-0.20967741935483872</v>
      </c>
      <c r="L148" s="6" t="str">
        <f t="shared" ref="L148" si="18">IF(D148=0,"-",(H148-D148)/D148)</f>
        <v>-</v>
      </c>
      <c r="M148" s="6">
        <f t="shared" ref="M148" si="19">IF(E148=0,"-",(I148-E148)/E148)</f>
        <v>-0.8571428571428571</v>
      </c>
      <c r="N148" s="6">
        <f t="shared" ref="N148" si="20">IF(F148=0,"-",(J148-F148)/F148)</f>
        <v>-0.27536231884057971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0.40384615384615385</v>
      </c>
      <c r="D149" s="6" t="str">
        <f t="shared" si="21"/>
        <v>-</v>
      </c>
      <c r="E149" s="6">
        <f t="shared" si="21"/>
        <v>0.33333333333333331</v>
      </c>
      <c r="F149" s="6">
        <f t="shared" si="21"/>
        <v>0.39655172413793105</v>
      </c>
      <c r="G149" s="6">
        <f t="shared" si="21"/>
        <v>0.1951219512195122</v>
      </c>
      <c r="H149" s="6" t="str">
        <f t="shared" si="21"/>
        <v>-</v>
      </c>
      <c r="I149" s="6">
        <f t="shared" si="21"/>
        <v>1</v>
      </c>
      <c r="J149" s="6">
        <f t="shared" si="21"/>
        <v>0.21428571428571427</v>
      </c>
      <c r="K149" s="6">
        <f>IF(OR(C149="-",G149="-"),"-",(G149-C149)/C149)</f>
        <v>-0.5168408826945412</v>
      </c>
      <c r="L149" s="6" t="str">
        <f t="shared" ref="L149:N150" si="22">IF(OR(D149="-",H149="-"),"-",(H149-D149)/D149)</f>
        <v>-</v>
      </c>
      <c r="M149" s="6">
        <f t="shared" si="22"/>
        <v>2.0000000000000004</v>
      </c>
      <c r="N149" s="6">
        <f t="shared" si="22"/>
        <v>-0.45962732919254662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>
        <f t="shared" si="21"/>
        <v>0.25</v>
      </c>
      <c r="H150" s="6" t="str">
        <f t="shared" si="21"/>
        <v>-</v>
      </c>
      <c r="I150" s="6" t="str">
        <f t="shared" si="21"/>
        <v>-</v>
      </c>
      <c r="J150" s="6">
        <f t="shared" si="21"/>
        <v>0.25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39</v>
      </c>
      <c r="D157" s="19">
        <v>31</v>
      </c>
      <c r="E157" s="18">
        <f>IF(C157=0,"-",(D157-C157)/C157)</f>
        <v>-0.20512820512820512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20</v>
      </c>
      <c r="D158" s="19">
        <v>3</v>
      </c>
      <c r="E158" s="18">
        <f t="shared" ref="E158:E159" si="23">IF(C158=0,"-",(D158-C158)/C158)</f>
        <v>-0.85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0.66101694915254239</v>
      </c>
      <c r="D160" s="18">
        <f>IF(D157=0,"-",D157/(D157+D158+D159))</f>
        <v>0.91176470588235292</v>
      </c>
      <c r="E160" s="18">
        <f>IF(OR(C160="-",D160="-"),"-",(D160-C160)/C160)</f>
        <v>0.37933634992458515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6</v>
      </c>
      <c r="D166" s="5">
        <v>2</v>
      </c>
      <c r="E166" s="6">
        <f>IF(C166=0,"-",(D166-C166)/C166)</f>
        <v>-0.66666666666666663</v>
      </c>
    </row>
    <row r="167" spans="2:14" ht="20.100000000000001" customHeight="1" thickBot="1" x14ac:dyDescent="0.25">
      <c r="B167" s="4" t="s">
        <v>41</v>
      </c>
      <c r="C167" s="5">
        <v>1</v>
      </c>
      <c r="D167" s="5">
        <v>2</v>
      </c>
      <c r="E167" s="6">
        <f t="shared" ref="E167:E168" si="24">IF(C167=0,"-",(D167-C167)/C167)</f>
        <v>1</v>
      </c>
    </row>
    <row r="168" spans="2:14" ht="20.100000000000001" customHeight="1" thickBot="1" x14ac:dyDescent="0.25">
      <c r="B168" s="4" t="s">
        <v>42</v>
      </c>
      <c r="C168" s="5">
        <v>4</v>
      </c>
      <c r="D168" s="5">
        <v>0</v>
      </c>
      <c r="E168" s="6">
        <f t="shared" si="24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0.83333333333333337</v>
      </c>
      <c r="D169" s="6">
        <f>IF(D166=0,"-",(D167+D168)/D166)</f>
        <v>1</v>
      </c>
      <c r="E169" s="6">
        <f t="shared" ref="E169:E171" si="25">IF(OR(C169="-",D169="-"),"-",(D169-C169)/C169)</f>
        <v>0.19999999999999996</v>
      </c>
    </row>
    <row r="170" spans="2:14" ht="20.100000000000001" customHeight="1" thickBot="1" x14ac:dyDescent="0.25">
      <c r="B170" s="4" t="s">
        <v>39</v>
      </c>
      <c r="C170" s="6">
        <v>1</v>
      </c>
      <c r="D170" s="6">
        <v>1</v>
      </c>
      <c r="E170" s="6">
        <f t="shared" si="25"/>
        <v>0</v>
      </c>
    </row>
    <row r="171" spans="2:14" ht="20.100000000000001" customHeight="1" thickBot="1" x14ac:dyDescent="0.25">
      <c r="B171" s="4" t="s">
        <v>40</v>
      </c>
      <c r="C171" s="6">
        <v>0.8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7</v>
      </c>
      <c r="D178" s="5">
        <v>3</v>
      </c>
      <c r="E178" s="6">
        <f>IF(C178=0,"-",(D178-C178)/C178)</f>
        <v>-0.5714285714285714</v>
      </c>
      <c r="H178" s="13"/>
    </row>
    <row r="179" spans="2:8" ht="15" thickBot="1" x14ac:dyDescent="0.25">
      <c r="B179" s="4" t="s">
        <v>43</v>
      </c>
      <c r="C179" s="5">
        <v>6</v>
      </c>
      <c r="D179" s="5">
        <v>2</v>
      </c>
      <c r="E179" s="6">
        <f t="shared" ref="E179:E185" si="26">IF(C179=0,"-",(D179-C179)/C179)</f>
        <v>-0.66666666666666663</v>
      </c>
      <c r="H179" s="13"/>
    </row>
    <row r="180" spans="2:8" ht="15" thickBot="1" x14ac:dyDescent="0.25">
      <c r="B180" s="4" t="s">
        <v>47</v>
      </c>
      <c r="C180" s="5">
        <v>1</v>
      </c>
      <c r="D180" s="5">
        <v>0</v>
      </c>
      <c r="E180" s="6">
        <f t="shared" si="26"/>
        <v>-1</v>
      </c>
      <c r="H180" s="13"/>
    </row>
    <row r="181" spans="2:8" ht="15" thickBot="1" x14ac:dyDescent="0.25">
      <c r="B181" s="4" t="s">
        <v>78</v>
      </c>
      <c r="C181" s="5">
        <v>0</v>
      </c>
      <c r="D181" s="5">
        <v>1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78</v>
      </c>
      <c r="D182" s="5">
        <v>21</v>
      </c>
      <c r="E182" s="6">
        <f t="shared" si="26"/>
        <v>-0.73076923076923073</v>
      </c>
      <c r="H182" s="13"/>
    </row>
    <row r="183" spans="2:8" ht="15" thickBot="1" x14ac:dyDescent="0.25">
      <c r="B183" s="4" t="s">
        <v>47</v>
      </c>
      <c r="C183" s="5">
        <v>68</v>
      </c>
      <c r="D183" s="5">
        <v>19</v>
      </c>
      <c r="E183" s="6">
        <f t="shared" si="26"/>
        <v>-0.72058823529411764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10</v>
      </c>
      <c r="D185" s="5">
        <v>2</v>
      </c>
      <c r="E185" s="6">
        <f t="shared" si="26"/>
        <v>-0.8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4</v>
      </c>
      <c r="D197" s="5">
        <v>1</v>
      </c>
      <c r="E197" s="6">
        <f t="shared" ref="E197:E200" si="27">IF(C197=0,"-",(D197-C197)/C197)</f>
        <v>-0.75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4</v>
      </c>
      <c r="D199" s="5">
        <v>1</v>
      </c>
      <c r="E199" s="6">
        <f t="shared" si="27"/>
        <v>-0.75</v>
      </c>
    </row>
    <row r="200" spans="2:5" ht="15" thickBot="1" x14ac:dyDescent="0.25">
      <c r="B200" s="4" t="s">
        <v>85</v>
      </c>
      <c r="C200" s="5">
        <v>3</v>
      </c>
      <c r="D200" s="5">
        <v>1</v>
      </c>
      <c r="E200" s="6">
        <f t="shared" si="27"/>
        <v>-0.66666666666666663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4</v>
      </c>
      <c r="D208" s="5">
        <v>1</v>
      </c>
      <c r="E208" s="6">
        <f t="shared" si="28"/>
        <v>-0.75</v>
      </c>
    </row>
    <row r="209" spans="2:5" ht="20.100000000000001" customHeight="1" thickBot="1" x14ac:dyDescent="0.25">
      <c r="B209" s="17" t="s">
        <v>86</v>
      </c>
      <c r="C209" s="5">
        <v>3</v>
      </c>
      <c r="D209" s="5">
        <v>1</v>
      </c>
      <c r="E209" s="6">
        <f t="shared" si="28"/>
        <v>-0.66666666666666663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7</v>
      </c>
      <c r="D221" s="5">
        <v>5</v>
      </c>
      <c r="E221" s="6">
        <f t="shared" ref="E221:E223" si="30">IF(C221=0,"-",(D221-C221)/C221)</f>
        <v>-0.2857142857142857</v>
      </c>
    </row>
    <row r="222" spans="2:5" ht="15" thickBot="1" x14ac:dyDescent="0.25">
      <c r="B222" s="16" t="s">
        <v>92</v>
      </c>
      <c r="C222" s="5">
        <v>5</v>
      </c>
      <c r="D222" s="5">
        <v>3</v>
      </c>
      <c r="E222" s="6">
        <f t="shared" si="30"/>
        <v>-0.4</v>
      </c>
    </row>
    <row r="223" spans="2:5" ht="15" thickBot="1" x14ac:dyDescent="0.25">
      <c r="B223" s="16" t="s">
        <v>93</v>
      </c>
      <c r="C223" s="5">
        <v>18</v>
      </c>
      <c r="D223" s="5">
        <v>16</v>
      </c>
      <c r="E223" s="6">
        <f t="shared" si="30"/>
        <v>-0.1111111111111111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205</v>
      </c>
      <c r="D14" s="5">
        <v>183</v>
      </c>
      <c r="E14" s="6">
        <f>IF(C14&gt;0,(D14-C14)/C14)</f>
        <v>-0.10731707317073171</v>
      </c>
    </row>
    <row r="15" spans="1:5" ht="20.100000000000001" customHeight="1" thickBot="1" x14ac:dyDescent="0.25">
      <c r="B15" s="4" t="s">
        <v>17</v>
      </c>
      <c r="C15" s="5">
        <v>205</v>
      </c>
      <c r="D15" s="5">
        <v>183</v>
      </c>
      <c r="E15" s="6">
        <f t="shared" ref="E15:E25" si="0">IF(C15&gt;0,(D15-C15)/C15)</f>
        <v>-0.10731707317073171</v>
      </c>
    </row>
    <row r="16" spans="1:5" ht="20.100000000000001" customHeight="1" thickBot="1" x14ac:dyDescent="0.25">
      <c r="B16" s="4" t="s">
        <v>18</v>
      </c>
      <c r="C16" s="5">
        <v>126</v>
      </c>
      <c r="D16" s="5">
        <v>134</v>
      </c>
      <c r="E16" s="6">
        <f t="shared" si="0"/>
        <v>6.3492063492063489E-2</v>
      </c>
    </row>
    <row r="17" spans="2:5" ht="20.100000000000001" customHeight="1" thickBot="1" x14ac:dyDescent="0.25">
      <c r="B17" s="4" t="s">
        <v>19</v>
      </c>
      <c r="C17" s="5">
        <v>79</v>
      </c>
      <c r="D17" s="5">
        <v>49</v>
      </c>
      <c r="E17" s="6">
        <f t="shared" si="0"/>
        <v>-0.379746835443038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0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0.38536585365853659</v>
      </c>
      <c r="D20" s="6">
        <f>D17/D15</f>
        <v>0.26775956284153007</v>
      </c>
      <c r="E20" s="6">
        <f t="shared" si="0"/>
        <v>-0.30518088123400428</v>
      </c>
    </row>
    <row r="21" spans="2:5" ht="30" customHeight="1" thickBot="1" x14ac:dyDescent="0.25">
      <c r="B21" s="4" t="s">
        <v>23</v>
      </c>
      <c r="C21" s="5">
        <v>26</v>
      </c>
      <c r="D21" s="5">
        <v>8</v>
      </c>
      <c r="E21" s="6">
        <f t="shared" si="0"/>
        <v>-0.69230769230769229</v>
      </c>
    </row>
    <row r="22" spans="2:5" ht="20.100000000000001" customHeight="1" thickBot="1" x14ac:dyDescent="0.25">
      <c r="B22" s="4" t="s">
        <v>24</v>
      </c>
      <c r="C22" s="5">
        <v>17</v>
      </c>
      <c r="D22" s="5">
        <v>6</v>
      </c>
      <c r="E22" s="6">
        <f t="shared" si="0"/>
        <v>-0.6470588235294118</v>
      </c>
    </row>
    <row r="23" spans="2:5" ht="20.100000000000001" customHeight="1" thickBot="1" x14ac:dyDescent="0.25">
      <c r="B23" s="4" t="s">
        <v>25</v>
      </c>
      <c r="C23" s="5">
        <v>9</v>
      </c>
      <c r="D23" s="5">
        <v>2</v>
      </c>
      <c r="E23" s="6">
        <f t="shared" si="0"/>
        <v>-0.77777777777777779</v>
      </c>
    </row>
    <row r="24" spans="2:5" ht="20.100000000000001" customHeight="1" thickBot="1" x14ac:dyDescent="0.25">
      <c r="B24" s="4" t="s">
        <v>21</v>
      </c>
      <c r="C24" s="6">
        <f>C23/C21</f>
        <v>0.34615384615384615</v>
      </c>
      <c r="D24" s="6">
        <f t="shared" ref="D24" si="1">D23/D21</f>
        <v>0.25</v>
      </c>
      <c r="E24" s="6">
        <f t="shared" si="0"/>
        <v>-0.27777777777777773</v>
      </c>
    </row>
    <row r="25" spans="2:5" ht="20.100000000000001" customHeight="1" thickBot="1" x14ac:dyDescent="0.25">
      <c r="B25" s="7" t="s">
        <v>26</v>
      </c>
      <c r="C25" s="6">
        <v>0.12790915330379982</v>
      </c>
      <c r="D25" s="6">
        <v>0.11299504797658594</v>
      </c>
      <c r="E25" s="6">
        <f t="shared" si="0"/>
        <v>-0.11659920296549116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66</v>
      </c>
      <c r="D34" s="5">
        <v>50</v>
      </c>
      <c r="E34" s="6">
        <f>IF(C34&gt;0,(D34-C34)/C34,"-")</f>
        <v>-0.24242424242424243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53</v>
      </c>
      <c r="D36" s="5">
        <v>39</v>
      </c>
      <c r="E36" s="6">
        <f t="shared" si="2"/>
        <v>-0.26415094339622641</v>
      </c>
    </row>
    <row r="37" spans="2:5" ht="20.100000000000001" customHeight="1" thickBot="1" x14ac:dyDescent="0.25">
      <c r="B37" s="4" t="s">
        <v>30</v>
      </c>
      <c r="C37" s="5">
        <v>13</v>
      </c>
      <c r="D37" s="5">
        <v>11</v>
      </c>
      <c r="E37" s="6">
        <f t="shared" si="2"/>
        <v>-0.15384615384615385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35</v>
      </c>
      <c r="D44" s="5">
        <v>14</v>
      </c>
      <c r="E44" s="6">
        <f>IF(C44&gt;0,(D44-C44)/C44,"-")</f>
        <v>-0.6</v>
      </c>
    </row>
    <row r="45" spans="2:5" ht="20.100000000000001" customHeight="1" thickBot="1" x14ac:dyDescent="0.25">
      <c r="B45" s="4" t="s">
        <v>34</v>
      </c>
      <c r="C45" s="5">
        <v>0</v>
      </c>
      <c r="D45" s="5">
        <v>0</v>
      </c>
      <c r="E45" s="6" t="str">
        <f t="shared" ref="E45:E51" si="3">IF(C45&gt;0,(D45-C45)/C45,"-")</f>
        <v>-</v>
      </c>
    </row>
    <row r="46" spans="2:5" ht="20.100000000000001" customHeight="1" thickBot="1" x14ac:dyDescent="0.25">
      <c r="B46" s="4" t="s">
        <v>31</v>
      </c>
      <c r="C46" s="5">
        <v>0</v>
      </c>
      <c r="D46" s="5">
        <v>0</v>
      </c>
      <c r="E46" s="6" t="str">
        <f t="shared" si="3"/>
        <v>-</v>
      </c>
    </row>
    <row r="47" spans="2:5" ht="20.100000000000001" customHeight="1" thickBot="1" x14ac:dyDescent="0.25">
      <c r="B47" s="4" t="s">
        <v>32</v>
      </c>
      <c r="C47" s="5">
        <v>62</v>
      </c>
      <c r="D47" s="5">
        <v>37</v>
      </c>
      <c r="E47" s="6">
        <f t="shared" si="3"/>
        <v>-0.40322580645161288</v>
      </c>
    </row>
    <row r="48" spans="2:5" ht="20.100000000000001" customHeight="1" thickBot="1" x14ac:dyDescent="0.25">
      <c r="B48" s="4" t="s">
        <v>35</v>
      </c>
      <c r="C48" s="5">
        <v>46</v>
      </c>
      <c r="D48" s="5">
        <v>21</v>
      </c>
      <c r="E48" s="6">
        <f t="shared" si="3"/>
        <v>-0.54347826086956519</v>
      </c>
    </row>
    <row r="49" spans="2:5" ht="20.100000000000001" customHeight="1" thickBot="1" x14ac:dyDescent="0.25">
      <c r="B49" s="4" t="s">
        <v>67</v>
      </c>
      <c r="C49" s="5">
        <v>23</v>
      </c>
      <c r="D49" s="5">
        <v>43</v>
      </c>
      <c r="E49" s="6">
        <f t="shared" si="3"/>
        <v>0.86956521739130432</v>
      </c>
    </row>
    <row r="50" spans="2:5" ht="20.100000000000001" customHeight="1" collapsed="1" thickBot="1" x14ac:dyDescent="0.25">
      <c r="B50" s="4" t="s">
        <v>36</v>
      </c>
      <c r="C50" s="6">
        <f>C44/(C44+C45)</f>
        <v>1</v>
      </c>
      <c r="D50" s="6">
        <f>D44/(D44+D45)</f>
        <v>1</v>
      </c>
      <c r="E50" s="6">
        <f t="shared" si="3"/>
        <v>0</v>
      </c>
    </row>
    <row r="51" spans="2:5" ht="20.100000000000001" customHeight="1" thickBot="1" x14ac:dyDescent="0.25">
      <c r="B51" s="4" t="s">
        <v>37</v>
      </c>
      <c r="C51" s="6">
        <f>C47/(C46+C47)</f>
        <v>1</v>
      </c>
      <c r="D51" s="6">
        <f t="shared" ref="D51" si="4">D47/(D46+D47)</f>
        <v>1</v>
      </c>
      <c r="E51" s="6">
        <f t="shared" si="3"/>
        <v>0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35</v>
      </c>
      <c r="D58" s="5">
        <v>14</v>
      </c>
      <c r="E58" s="6">
        <f>IF(C58&gt;0,(D58-C58)/C58,"-")</f>
        <v>-0.6</v>
      </c>
    </row>
    <row r="59" spans="2:5" ht="20.100000000000001" customHeight="1" thickBot="1" x14ac:dyDescent="0.25">
      <c r="B59" s="4" t="s">
        <v>41</v>
      </c>
      <c r="C59" s="5">
        <v>21</v>
      </c>
      <c r="D59" s="5">
        <v>9</v>
      </c>
      <c r="E59" s="6">
        <f t="shared" ref="E59:E63" si="5">IF(C59&gt;0,(D59-C59)/C59,"-")</f>
        <v>-0.5714285714285714</v>
      </c>
    </row>
    <row r="60" spans="2:5" ht="20.100000000000001" customHeight="1" thickBot="1" x14ac:dyDescent="0.25">
      <c r="B60" s="4" t="s">
        <v>42</v>
      </c>
      <c r="C60" s="5">
        <v>14</v>
      </c>
      <c r="D60" s="5">
        <v>5</v>
      </c>
      <c r="E60" s="6">
        <f t="shared" si="5"/>
        <v>-0.6428571428571429</v>
      </c>
    </row>
    <row r="61" spans="2:5" ht="20.100000000000001" customHeight="1" collapsed="1" thickBot="1" x14ac:dyDescent="0.25">
      <c r="B61" s="4" t="s">
        <v>98</v>
      </c>
      <c r="C61" s="6">
        <f>(C59+C60)/C58</f>
        <v>1</v>
      </c>
      <c r="D61" s="6">
        <f>(D59+D60)/D58</f>
        <v>1</v>
      </c>
      <c r="E61" s="6">
        <f t="shared" si="5"/>
        <v>0</v>
      </c>
    </row>
    <row r="62" spans="2:5" ht="20.100000000000001" customHeight="1" thickBot="1" x14ac:dyDescent="0.25">
      <c r="B62" s="4" t="s">
        <v>39</v>
      </c>
      <c r="C62" s="6">
        <v>1</v>
      </c>
      <c r="D62" s="6">
        <v>1</v>
      </c>
      <c r="E62" s="6">
        <f t="shared" si="5"/>
        <v>0</v>
      </c>
    </row>
    <row r="63" spans="2:5" ht="20.100000000000001" customHeight="1" thickBot="1" x14ac:dyDescent="0.25">
      <c r="B63" s="4" t="s">
        <v>40</v>
      </c>
      <c r="C63" s="6">
        <v>1</v>
      </c>
      <c r="D63" s="6">
        <v>1</v>
      </c>
      <c r="E63" s="6">
        <f t="shared" si="5"/>
        <v>0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240</v>
      </c>
      <c r="D70" s="5">
        <v>206</v>
      </c>
      <c r="E70" s="6">
        <f>IF(C70&gt;0,(D70-C70)/C70,"-")</f>
        <v>-0.14166666666666666</v>
      </c>
    </row>
    <row r="71" spans="2:10" ht="20.100000000000001" customHeight="1" thickBot="1" x14ac:dyDescent="0.25">
      <c r="B71" s="4" t="s">
        <v>45</v>
      </c>
      <c r="C71" s="5">
        <v>108</v>
      </c>
      <c r="D71" s="5">
        <v>62</v>
      </c>
      <c r="E71" s="6">
        <f t="shared" ref="E71:E77" si="6">IF(C71&gt;0,(D71-C71)/C71,"-")</f>
        <v>-0.42592592592592593</v>
      </c>
    </row>
    <row r="72" spans="2:10" ht="20.100000000000001" customHeight="1" thickBot="1" x14ac:dyDescent="0.25">
      <c r="B72" s="4" t="s">
        <v>43</v>
      </c>
      <c r="C72" s="5">
        <v>1</v>
      </c>
      <c r="D72" s="5">
        <v>0</v>
      </c>
      <c r="E72" s="6">
        <f t="shared" si="6"/>
        <v>-1</v>
      </c>
    </row>
    <row r="73" spans="2:10" ht="20.100000000000001" customHeight="1" thickBot="1" x14ac:dyDescent="0.25">
      <c r="B73" s="4" t="s">
        <v>46</v>
      </c>
      <c r="C73" s="5">
        <v>85</v>
      </c>
      <c r="D73" s="5">
        <v>130</v>
      </c>
      <c r="E73" s="6">
        <f t="shared" si="6"/>
        <v>0.52941176470588236</v>
      </c>
    </row>
    <row r="74" spans="2:10" ht="20.100000000000001" customHeight="1" thickBot="1" x14ac:dyDescent="0.25">
      <c r="B74" s="4" t="s">
        <v>47</v>
      </c>
      <c r="C74" s="5">
        <v>43</v>
      </c>
      <c r="D74" s="5">
        <v>12</v>
      </c>
      <c r="E74" s="6">
        <f t="shared" si="6"/>
        <v>-0.72093023255813948</v>
      </c>
    </row>
    <row r="75" spans="2:10" ht="20.100000000000001" customHeight="1" thickBot="1" x14ac:dyDescent="0.25">
      <c r="B75" s="4" t="s">
        <v>48</v>
      </c>
      <c r="C75" s="5">
        <v>3</v>
      </c>
      <c r="D75" s="5">
        <v>2</v>
      </c>
      <c r="E75" s="6">
        <f t="shared" si="6"/>
        <v>-0.33333333333333331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19</v>
      </c>
      <c r="D90" s="5">
        <v>4</v>
      </c>
      <c r="E90" s="6">
        <f>IF(C90&gt;0,(D90-C90)/C90,"-")</f>
        <v>-0.78947368421052633</v>
      </c>
    </row>
    <row r="91" spans="2:5" ht="29.25" thickBot="1" x14ac:dyDescent="0.25">
      <c r="B91" s="4" t="s">
        <v>52</v>
      </c>
      <c r="C91" s="5">
        <v>4</v>
      </c>
      <c r="D91" s="5">
        <v>4</v>
      </c>
      <c r="E91" s="6">
        <f t="shared" ref="E91:E93" si="7">IF(C91&gt;0,(D91-C91)/C91,"-")</f>
        <v>0</v>
      </c>
    </row>
    <row r="92" spans="2:5" ht="29.25" customHeight="1" thickBot="1" x14ac:dyDescent="0.25">
      <c r="B92" s="4" t="s">
        <v>53</v>
      </c>
      <c r="C92" s="5">
        <v>17</v>
      </c>
      <c r="D92" s="5">
        <v>3</v>
      </c>
      <c r="E92" s="6">
        <f t="shared" si="7"/>
        <v>-0.82352941176470584</v>
      </c>
    </row>
    <row r="93" spans="2:5" ht="29.25" customHeight="1" thickBot="1" x14ac:dyDescent="0.25">
      <c r="B93" s="4" t="s">
        <v>54</v>
      </c>
      <c r="C93" s="6">
        <f>(C90+C91)/(C90+C91+C92)</f>
        <v>0.57499999999999996</v>
      </c>
      <c r="D93" s="6">
        <f>(D90+D91)/(D90+D91+D92)</f>
        <v>0.72727272727272729</v>
      </c>
      <c r="E93" s="6">
        <f t="shared" si="7"/>
        <v>0.26482213438735192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40</v>
      </c>
      <c r="D100" s="5">
        <v>11</v>
      </c>
      <c r="E100" s="6">
        <f>IF(C100&gt;0,(D100-C100)/C100,"-")</f>
        <v>-0.72499999999999998</v>
      </c>
    </row>
    <row r="101" spans="2:5" ht="20.100000000000001" customHeight="1" thickBot="1" x14ac:dyDescent="0.25">
      <c r="B101" s="4" t="s">
        <v>41</v>
      </c>
      <c r="C101" s="5">
        <v>12</v>
      </c>
      <c r="D101" s="5">
        <v>2</v>
      </c>
      <c r="E101" s="6">
        <f t="shared" ref="E101:E105" si="8">IF(C101&gt;0,(D101-C101)/C101,"-")</f>
        <v>-0.83333333333333337</v>
      </c>
    </row>
    <row r="102" spans="2:5" ht="20.100000000000001" customHeight="1" thickBot="1" x14ac:dyDescent="0.25">
      <c r="B102" s="4" t="s">
        <v>42</v>
      </c>
      <c r="C102" s="5">
        <v>11</v>
      </c>
      <c r="D102" s="5">
        <v>6</v>
      </c>
      <c r="E102" s="6">
        <f t="shared" si="8"/>
        <v>-0.45454545454545453</v>
      </c>
    </row>
    <row r="103" spans="2:5" ht="20.100000000000001" customHeight="1" thickBot="1" x14ac:dyDescent="0.25">
      <c r="B103" s="4" t="s">
        <v>98</v>
      </c>
      <c r="C103" s="6">
        <f>(C101+C102)/C100</f>
        <v>0.57499999999999996</v>
      </c>
      <c r="D103" s="6">
        <f>(D101+D102)/D100</f>
        <v>0.72727272727272729</v>
      </c>
      <c r="E103" s="6">
        <f t="shared" si="8"/>
        <v>0.26482213438735192</v>
      </c>
    </row>
    <row r="104" spans="2:5" ht="20.100000000000001" customHeight="1" thickBot="1" x14ac:dyDescent="0.25">
      <c r="B104" s="4" t="s">
        <v>39</v>
      </c>
      <c r="C104" s="6">
        <v>0.52173913043478259</v>
      </c>
      <c r="D104" s="6">
        <v>0.5</v>
      </c>
      <c r="E104" s="6">
        <f t="shared" si="8"/>
        <v>-4.1666666666666644E-2</v>
      </c>
    </row>
    <row r="105" spans="2:5" ht="20.100000000000001" customHeight="1" thickBot="1" x14ac:dyDescent="0.25">
      <c r="B105" s="4" t="s">
        <v>40</v>
      </c>
      <c r="C105" s="6">
        <v>0.6470588235294118</v>
      </c>
      <c r="D105" s="6">
        <v>0.8571428571428571</v>
      </c>
      <c r="E105" s="6">
        <f t="shared" si="8"/>
        <v>0.32467532467532456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34</v>
      </c>
      <c r="D112" s="5">
        <v>19</v>
      </c>
      <c r="E112" s="6">
        <f>IF(C112&gt;0,(D112-C112)/C112,"-")</f>
        <v>-0.44117647058823528</v>
      </c>
    </row>
    <row r="113" spans="2:14" ht="15" thickBot="1" x14ac:dyDescent="0.25">
      <c r="B113" s="4" t="s">
        <v>56</v>
      </c>
      <c r="C113" s="5">
        <v>18</v>
      </c>
      <c r="D113" s="5">
        <v>12</v>
      </c>
      <c r="E113" s="6">
        <f t="shared" ref="E113:E114" si="9">IF(C113&gt;0,(D113-C113)/C113,"-")</f>
        <v>-0.33333333333333331</v>
      </c>
    </row>
    <row r="114" spans="2:14" ht="15" thickBot="1" x14ac:dyDescent="0.25">
      <c r="B114" s="4" t="s">
        <v>57</v>
      </c>
      <c r="C114" s="5">
        <v>16</v>
      </c>
      <c r="D114" s="5">
        <v>7</v>
      </c>
      <c r="E114" s="6">
        <f t="shared" si="9"/>
        <v>-0.5625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1</v>
      </c>
      <c r="E128" s="10">
        <v>0</v>
      </c>
      <c r="F128" s="10">
        <v>1</v>
      </c>
      <c r="G128" s="10">
        <v>0</v>
      </c>
      <c r="H128" s="10">
        <v>0</v>
      </c>
      <c r="I128" s="10">
        <v>0</v>
      </c>
      <c r="J128" s="10">
        <v>0</v>
      </c>
      <c r="K128" s="6" t="str">
        <f>IF(C128=0,"-",(G128-C128)/C128)</f>
        <v>-</v>
      </c>
      <c r="L128" s="6">
        <f t="shared" ref="L128:N133" si="10">IF(D128=0,"-",(H128-D128)/D128)</f>
        <v>-1</v>
      </c>
      <c r="M128" s="6" t="str">
        <f t="shared" si="10"/>
        <v>-</v>
      </c>
      <c r="N128" s="6">
        <f t="shared" si="10"/>
        <v>-1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0</v>
      </c>
      <c r="D133" s="10">
        <v>1</v>
      </c>
      <c r="E133" s="10">
        <v>0</v>
      </c>
      <c r="F133" s="10">
        <v>1</v>
      </c>
      <c r="G133" s="10">
        <v>0</v>
      </c>
      <c r="H133" s="10">
        <v>0</v>
      </c>
      <c r="I133" s="10">
        <v>0</v>
      </c>
      <c r="J133" s="10">
        <v>0</v>
      </c>
      <c r="K133" s="6" t="str">
        <f t="shared" si="11"/>
        <v>-</v>
      </c>
      <c r="L133" s="6">
        <f t="shared" si="10"/>
        <v>-1</v>
      </c>
      <c r="M133" s="6" t="str">
        <f t="shared" si="10"/>
        <v>-</v>
      </c>
      <c r="N133" s="6">
        <f t="shared" si="10"/>
        <v>-1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>
        <f>IF(D128=0,"-",D128/(D128+D129))</f>
        <v>1</v>
      </c>
      <c r="E134" s="6" t="str">
        <f t="shared" ref="E134:J134" si="12">IF(E128=0,"-",E128/(E128+E129))</f>
        <v>-</v>
      </c>
      <c r="F134" s="6">
        <f t="shared" si="12"/>
        <v>1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6" t="str">
        <f>IF(C143=0,"-",(G143-C143)/C143)</f>
        <v>-</v>
      </c>
      <c r="L143" s="6" t="str">
        <f t="shared" ref="L143:N147" si="15">IF(D143=0,"-",(H143-D143)/D143)</f>
        <v>-</v>
      </c>
      <c r="M143" s="6" t="str">
        <f t="shared" si="15"/>
        <v>-</v>
      </c>
      <c r="N143" s="6" t="str">
        <f t="shared" si="15"/>
        <v>-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5</v>
      </c>
      <c r="D145" s="10">
        <v>0</v>
      </c>
      <c r="E145" s="10">
        <v>0</v>
      </c>
      <c r="F145" s="10">
        <v>5</v>
      </c>
      <c r="G145" s="10">
        <v>0</v>
      </c>
      <c r="H145" s="10">
        <v>0</v>
      </c>
      <c r="I145" s="10">
        <v>0</v>
      </c>
      <c r="J145" s="10">
        <v>0</v>
      </c>
      <c r="K145" s="6">
        <f t="shared" si="16"/>
        <v>-1</v>
      </c>
      <c r="L145" s="6" t="str">
        <f t="shared" si="15"/>
        <v>-</v>
      </c>
      <c r="M145" s="6" t="str">
        <f t="shared" si="15"/>
        <v>-</v>
      </c>
      <c r="N145" s="6">
        <f t="shared" si="15"/>
        <v>-1</v>
      </c>
    </row>
    <row r="146" spans="2:14" ht="15" thickBot="1" x14ac:dyDescent="0.25">
      <c r="B146" s="4" t="s">
        <v>74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6" t="str">
        <f t="shared" si="16"/>
        <v>-</v>
      </c>
      <c r="L146" s="6" t="str">
        <f t="shared" si="15"/>
        <v>-</v>
      </c>
      <c r="M146" s="6" t="str">
        <f t="shared" si="15"/>
        <v>-</v>
      </c>
      <c r="N146" s="6" t="str">
        <f t="shared" si="15"/>
        <v>-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5</v>
      </c>
      <c r="D148" s="10">
        <v>0</v>
      </c>
      <c r="E148" s="10">
        <v>0</v>
      </c>
      <c r="F148" s="10">
        <v>5</v>
      </c>
      <c r="G148" s="10">
        <v>0</v>
      </c>
      <c r="H148" s="10">
        <v>0</v>
      </c>
      <c r="I148" s="10">
        <v>0</v>
      </c>
      <c r="J148" s="10">
        <v>0</v>
      </c>
      <c r="K148" s="6">
        <f t="shared" ref="K148" si="17">IF(C148=0,"-",(G148-C148)/C148)</f>
        <v>-1</v>
      </c>
      <c r="L148" s="6" t="str">
        <f t="shared" ref="L148" si="18">IF(D148=0,"-",(H148-D148)/D148)</f>
        <v>-</v>
      </c>
      <c r="M148" s="6" t="str">
        <f t="shared" ref="M148" si="19">IF(E148=0,"-",(I148-E148)/E148)</f>
        <v>-</v>
      </c>
      <c r="N148" s="6">
        <f t="shared" ref="N148" si="20">IF(F148=0,"-",(J148-F148)/F148)</f>
        <v>-1</v>
      </c>
    </row>
    <row r="149" spans="2:14" ht="29.25" thickBot="1" x14ac:dyDescent="0.25">
      <c r="B149" s="7" t="s">
        <v>76</v>
      </c>
      <c r="C149" s="6" t="str">
        <f t="shared" ref="C149:J150" si="21">IF(C143=0,"-",(C143/(C143+C145)))</f>
        <v>-</v>
      </c>
      <c r="D149" s="6" t="str">
        <f t="shared" si="21"/>
        <v>-</v>
      </c>
      <c r="E149" s="6" t="str">
        <f t="shared" si="21"/>
        <v>-</v>
      </c>
      <c r="F149" s="6" t="str">
        <f t="shared" si="21"/>
        <v>-</v>
      </c>
      <c r="G149" s="6" t="str">
        <f t="shared" si="21"/>
        <v>-</v>
      </c>
      <c r="H149" s="6" t="str">
        <f t="shared" si="21"/>
        <v>-</v>
      </c>
      <c r="I149" s="6" t="str">
        <f t="shared" si="21"/>
        <v>-</v>
      </c>
      <c r="J149" s="6" t="str">
        <f t="shared" si="21"/>
        <v>-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4</v>
      </c>
      <c r="D157" s="19">
        <v>0</v>
      </c>
      <c r="E157" s="18">
        <f>IF(C157=0,"-",(D157-C157)/C157)</f>
        <v>-1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0</v>
      </c>
      <c r="D158" s="19">
        <v>0</v>
      </c>
      <c r="E158" s="18" t="str">
        <f t="shared" ref="E158:E159" si="23">IF(C158=0,"-",(D158-C158)/C158)</f>
        <v>-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1</v>
      </c>
      <c r="D160" s="18" t="str">
        <f>IF(D157=0,"-",D157/(D157+D158+D159))</f>
        <v>-</v>
      </c>
      <c r="E160" s="18" t="str">
        <f>IF(OR(C160="-",D160="-"),"-",(D160-C160)/C160)</f>
        <v>-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</v>
      </c>
      <c r="D166" s="5">
        <v>0</v>
      </c>
      <c r="E166" s="6">
        <f>IF(C166=0,"-",(D166-C166)/C166)</f>
        <v>-1</v>
      </c>
    </row>
    <row r="167" spans="2:14" ht="20.100000000000001" customHeight="1" thickBot="1" x14ac:dyDescent="0.25">
      <c r="B167" s="4" t="s">
        <v>41</v>
      </c>
      <c r="C167" s="5">
        <v>1</v>
      </c>
      <c r="D167" s="5">
        <v>0</v>
      </c>
      <c r="E167" s="6">
        <f t="shared" ref="E167:E168" si="24">IF(C167=0,"-",(D167-C167)/C167)</f>
        <v>-1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 t="str">
        <f>IF(D166=0,"-",(D167+D168)/D166)</f>
        <v>-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>
        <v>1</v>
      </c>
      <c r="D170" s="6" t="s">
        <v>104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104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0</v>
      </c>
      <c r="D178" s="5">
        <v>0</v>
      </c>
      <c r="E178" s="6" t="str">
        <f>IF(C178=0,"-",(D178-C178)/C178)</f>
        <v>-</v>
      </c>
      <c r="H178" s="13"/>
    </row>
    <row r="179" spans="2:8" ht="15" thickBot="1" x14ac:dyDescent="0.25">
      <c r="B179" s="4" t="s">
        <v>43</v>
      </c>
      <c r="C179" s="5">
        <v>0</v>
      </c>
      <c r="D179" s="5">
        <v>0</v>
      </c>
      <c r="E179" s="6" t="str">
        <f t="shared" ref="E179:E185" si="26">IF(C179=0,"-",(D179-C179)/C179)</f>
        <v>-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5</v>
      </c>
      <c r="D182" s="5">
        <v>0</v>
      </c>
      <c r="E182" s="6">
        <f t="shared" si="26"/>
        <v>-1</v>
      </c>
      <c r="H182" s="13"/>
    </row>
    <row r="183" spans="2:8" ht="15" thickBot="1" x14ac:dyDescent="0.25">
      <c r="B183" s="4" t="s">
        <v>47</v>
      </c>
      <c r="C183" s="5">
        <v>5</v>
      </c>
      <c r="D183" s="5">
        <v>0</v>
      </c>
      <c r="E183" s="6">
        <f t="shared" si="26"/>
        <v>-1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0</v>
      </c>
      <c r="D185" s="5">
        <v>0</v>
      </c>
      <c r="E185" s="6" t="str">
        <f t="shared" si="26"/>
        <v>-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0</v>
      </c>
      <c r="D197" s="5">
        <v>1</v>
      </c>
      <c r="E197" s="6" t="str">
        <f t="shared" ref="E197:E200" si="27">IF(C197=0,"-",(D197-C197)/C197)</f>
        <v>-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0</v>
      </c>
      <c r="D199" s="5">
        <v>1</v>
      </c>
      <c r="E199" s="6" t="str">
        <f t="shared" si="27"/>
        <v>-</v>
      </c>
    </row>
    <row r="200" spans="2:5" ht="15" thickBot="1" x14ac:dyDescent="0.25">
      <c r="B200" s="4" t="s">
        <v>85</v>
      </c>
      <c r="C200" s="5">
        <v>0</v>
      </c>
      <c r="D200" s="5">
        <v>1</v>
      </c>
      <c r="E200" s="6" t="str">
        <f t="shared" si="27"/>
        <v>-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0</v>
      </c>
      <c r="D208" s="5">
        <v>1</v>
      </c>
      <c r="E208" s="6" t="str">
        <f t="shared" si="28"/>
        <v>-</v>
      </c>
    </row>
    <row r="209" spans="2:5" ht="20.100000000000001" customHeight="1" thickBot="1" x14ac:dyDescent="0.25">
      <c r="B209" s="17" t="s">
        <v>86</v>
      </c>
      <c r="C209" s="5">
        <v>0</v>
      </c>
      <c r="D209" s="5">
        <v>1</v>
      </c>
      <c r="E209" s="6" t="str">
        <f t="shared" si="28"/>
        <v>-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0</v>
      </c>
      <c r="D221" s="5">
        <v>1</v>
      </c>
      <c r="E221" s="6" t="str">
        <f t="shared" ref="E221:E223" si="30">IF(C221=0,"-",(D221-C221)/C221)</f>
        <v>-</v>
      </c>
    </row>
    <row r="222" spans="2:5" ht="15" thickBot="1" x14ac:dyDescent="0.25">
      <c r="B222" s="16" t="s">
        <v>92</v>
      </c>
      <c r="C222" s="5">
        <v>0</v>
      </c>
      <c r="D222" s="5">
        <v>1</v>
      </c>
      <c r="E222" s="6" t="str">
        <f t="shared" si="30"/>
        <v>-</v>
      </c>
    </row>
    <row r="223" spans="2:5" ht="15" thickBot="1" x14ac:dyDescent="0.25">
      <c r="B223" s="16" t="s">
        <v>93</v>
      </c>
      <c r="C223" s="5">
        <v>0</v>
      </c>
      <c r="D223" s="5">
        <v>1</v>
      </c>
      <c r="E223" s="6" t="str">
        <f t="shared" si="30"/>
        <v>-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N228"/>
  <sheetViews>
    <sheetView workbookViewId="0">
      <selection activeCell="B11" sqref="B11"/>
    </sheetView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0" t="str">
        <f>Portada!B9</f>
        <v>2º Trimestre 2020</v>
      </c>
    </row>
    <row r="13" spans="2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2:5" ht="20.100000000000001" customHeight="1" thickBot="1" x14ac:dyDescent="0.25">
      <c r="B14" s="4" t="s">
        <v>22</v>
      </c>
      <c r="C14" s="5">
        <v>8516</v>
      </c>
      <c r="D14" s="5">
        <v>6907</v>
      </c>
      <c r="E14" s="6">
        <f>IF(C14&gt;0,(D14-C14)/C14)</f>
        <v>-0.18893846876467826</v>
      </c>
    </row>
    <row r="15" spans="2:5" ht="20.100000000000001" customHeight="1" thickBot="1" x14ac:dyDescent="0.25">
      <c r="B15" s="4" t="s">
        <v>17</v>
      </c>
      <c r="C15" s="5">
        <v>8226</v>
      </c>
      <c r="D15" s="5">
        <v>6565</v>
      </c>
      <c r="E15" s="6">
        <f t="shared" ref="E15:E25" si="0">IF(C15&gt;0,(D15-C15)/C15)</f>
        <v>-0.20192073911986386</v>
      </c>
    </row>
    <row r="16" spans="2:5" ht="20.100000000000001" customHeight="1" thickBot="1" x14ac:dyDescent="0.25">
      <c r="B16" s="4" t="s">
        <v>18</v>
      </c>
      <c r="C16" s="5">
        <v>6355</v>
      </c>
      <c r="D16" s="5">
        <v>5065</v>
      </c>
      <c r="E16" s="6">
        <f t="shared" si="0"/>
        <v>-0.20298977183320221</v>
      </c>
    </row>
    <row r="17" spans="2:5" ht="20.100000000000001" customHeight="1" thickBot="1" x14ac:dyDescent="0.25">
      <c r="B17" s="4" t="s">
        <v>19</v>
      </c>
      <c r="C17" s="5">
        <v>1871</v>
      </c>
      <c r="D17" s="5">
        <v>1500</v>
      </c>
      <c r="E17" s="6">
        <f t="shared" si="0"/>
        <v>-0.19828968466060931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64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9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0.2274495502066618</v>
      </c>
      <c r="D20" s="6">
        <f>D17/D15</f>
        <v>0.22848438690022849</v>
      </c>
      <c r="E20" s="6">
        <f t="shared" si="0"/>
        <v>4.5497416575518822E-3</v>
      </c>
    </row>
    <row r="21" spans="2:5" ht="30" customHeight="1" thickBot="1" x14ac:dyDescent="0.25">
      <c r="B21" s="4" t="s">
        <v>23</v>
      </c>
      <c r="C21" s="5">
        <v>654</v>
      </c>
      <c r="D21" s="5">
        <v>421</v>
      </c>
      <c r="E21" s="6">
        <f t="shared" si="0"/>
        <v>-0.35626911314984711</v>
      </c>
    </row>
    <row r="22" spans="2:5" ht="20.100000000000001" customHeight="1" thickBot="1" x14ac:dyDescent="0.25">
      <c r="B22" s="4" t="s">
        <v>24</v>
      </c>
      <c r="C22" s="5">
        <v>496</v>
      </c>
      <c r="D22" s="5">
        <v>325</v>
      </c>
      <c r="E22" s="6">
        <f t="shared" si="0"/>
        <v>-0.34475806451612906</v>
      </c>
    </row>
    <row r="23" spans="2:5" ht="20.100000000000001" customHeight="1" thickBot="1" x14ac:dyDescent="0.25">
      <c r="B23" s="4" t="s">
        <v>25</v>
      </c>
      <c r="C23" s="5">
        <v>158</v>
      </c>
      <c r="D23" s="5">
        <v>96</v>
      </c>
      <c r="E23" s="6">
        <f t="shared" si="0"/>
        <v>-0.39240506329113922</v>
      </c>
    </row>
    <row r="24" spans="2:5" ht="20.100000000000001" customHeight="1" thickBot="1" x14ac:dyDescent="0.25">
      <c r="B24" s="4" t="s">
        <v>21</v>
      </c>
      <c r="C24" s="6">
        <f>C23/C21</f>
        <v>0.24159021406727829</v>
      </c>
      <c r="D24" s="6">
        <f t="shared" ref="D24" si="1">D23/D21</f>
        <v>0.22802850356294538</v>
      </c>
      <c r="E24" s="6">
        <f t="shared" si="0"/>
        <v>-5.6135181454643829E-2</v>
      </c>
    </row>
    <row r="25" spans="2:5" ht="20.100000000000001" customHeight="1" thickBot="1" x14ac:dyDescent="0.25">
      <c r="B25" s="7" t="s">
        <v>26</v>
      </c>
      <c r="C25" s="6">
        <v>0.18790599035434191</v>
      </c>
      <c r="D25" s="6">
        <v>0.15003094316786736</v>
      </c>
      <c r="E25" s="6">
        <f t="shared" si="0"/>
        <v>-0.20156380919550274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2140</v>
      </c>
      <c r="D34" s="5">
        <v>1859</v>
      </c>
      <c r="E34" s="6">
        <f>IF(C34&gt;0,(D34-C34)/C34)</f>
        <v>-0.13130841121495326</v>
      </c>
    </row>
    <row r="35" spans="2:5" ht="20.100000000000001" customHeight="1" thickBot="1" x14ac:dyDescent="0.25">
      <c r="B35" s="4" t="s">
        <v>29</v>
      </c>
      <c r="C35" s="5">
        <v>22</v>
      </c>
      <c r="D35" s="5">
        <v>13</v>
      </c>
      <c r="E35" s="6">
        <f t="shared" ref="E35:E37" si="2">IF(C35&gt;0,(D35-C35)/C35)</f>
        <v>-0.40909090909090912</v>
      </c>
    </row>
    <row r="36" spans="2:5" ht="20.100000000000001" customHeight="1" thickBot="1" x14ac:dyDescent="0.25">
      <c r="B36" s="4" t="s">
        <v>28</v>
      </c>
      <c r="C36" s="5">
        <v>1710</v>
      </c>
      <c r="D36" s="5">
        <v>1490</v>
      </c>
      <c r="E36" s="6">
        <f t="shared" si="2"/>
        <v>-0.12865497076023391</v>
      </c>
    </row>
    <row r="37" spans="2:5" ht="20.100000000000001" customHeight="1" thickBot="1" x14ac:dyDescent="0.25">
      <c r="B37" s="4" t="s">
        <v>30</v>
      </c>
      <c r="C37" s="5">
        <v>408</v>
      </c>
      <c r="D37" s="5">
        <v>356</v>
      </c>
      <c r="E37" s="6">
        <f t="shared" si="2"/>
        <v>-0.12745098039215685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1015</v>
      </c>
      <c r="D44" s="5">
        <v>665</v>
      </c>
      <c r="E44" s="6">
        <f>IF(C44&gt;0,(D44-C44)/C44)</f>
        <v>-0.34482758620689657</v>
      </c>
    </row>
    <row r="45" spans="2:5" ht="20.100000000000001" customHeight="1" thickBot="1" x14ac:dyDescent="0.25">
      <c r="B45" s="4" t="s">
        <v>34</v>
      </c>
      <c r="C45" s="5">
        <v>175</v>
      </c>
      <c r="D45" s="5">
        <v>59</v>
      </c>
      <c r="E45" s="6">
        <f t="shared" ref="E45:E51" si="3">IF(C45&gt;0,(D45-C45)/C45)</f>
        <v>-0.66285714285714281</v>
      </c>
    </row>
    <row r="46" spans="2:5" ht="20.100000000000001" customHeight="1" thickBot="1" x14ac:dyDescent="0.25">
      <c r="B46" s="4" t="s">
        <v>31</v>
      </c>
      <c r="C46" s="5">
        <v>202</v>
      </c>
      <c r="D46" s="5">
        <v>136</v>
      </c>
      <c r="E46" s="6">
        <f t="shared" si="3"/>
        <v>-0.32673267326732675</v>
      </c>
    </row>
    <row r="47" spans="2:5" ht="20.100000000000001" customHeight="1" thickBot="1" x14ac:dyDescent="0.25">
      <c r="B47" s="4" t="s">
        <v>32</v>
      </c>
      <c r="C47" s="5">
        <v>2424</v>
      </c>
      <c r="D47" s="5">
        <v>2185</v>
      </c>
      <c r="E47" s="6">
        <f t="shared" si="3"/>
        <v>-9.8597359735973597E-2</v>
      </c>
    </row>
    <row r="48" spans="2:5" ht="20.100000000000001" customHeight="1" thickBot="1" x14ac:dyDescent="0.25">
      <c r="B48" s="4" t="s">
        <v>35</v>
      </c>
      <c r="C48" s="5">
        <v>1673</v>
      </c>
      <c r="D48" s="5">
        <v>794</v>
      </c>
      <c r="E48" s="6">
        <f t="shared" si="3"/>
        <v>-0.52540346682606098</v>
      </c>
    </row>
    <row r="49" spans="2:5" ht="20.100000000000001" customHeight="1" thickBot="1" x14ac:dyDescent="0.25">
      <c r="B49" s="4" t="s">
        <v>67</v>
      </c>
      <c r="C49" s="5">
        <v>1809</v>
      </c>
      <c r="D49" s="5">
        <v>1497</v>
      </c>
      <c r="E49" s="6">
        <f t="shared" si="3"/>
        <v>-0.17247097844112769</v>
      </c>
    </row>
    <row r="50" spans="2:5" ht="20.100000000000001" customHeight="1" collapsed="1" thickBot="1" x14ac:dyDescent="0.25">
      <c r="B50" s="4" t="s">
        <v>36</v>
      </c>
      <c r="C50" s="6">
        <f>C44/(C44+C45)</f>
        <v>0.8529411764705882</v>
      </c>
      <c r="D50" s="6">
        <f>D44/(D44+D45)</f>
        <v>0.91850828729281764</v>
      </c>
      <c r="E50" s="6">
        <f t="shared" si="3"/>
        <v>7.6871785101924162E-2</v>
      </c>
    </row>
    <row r="51" spans="2:5" ht="20.100000000000001" customHeight="1" thickBot="1" x14ac:dyDescent="0.25">
      <c r="B51" s="4" t="s">
        <v>37</v>
      </c>
      <c r="C51" s="6">
        <f>C47/(C46+C47)</f>
        <v>0.92307692307692313</v>
      </c>
      <c r="D51" s="6">
        <f>D47/(D46+D47)</f>
        <v>0.94140456699698405</v>
      </c>
      <c r="E51" s="6">
        <f t="shared" si="3"/>
        <v>1.9854947580065996E-2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1202</v>
      </c>
      <c r="D58" s="5">
        <v>728</v>
      </c>
      <c r="E58" s="6">
        <f>IF(C58&gt;0,(D58-C58)/C58)</f>
        <v>-0.39434276206322794</v>
      </c>
    </row>
    <row r="59" spans="2:5" ht="20.100000000000001" customHeight="1" thickBot="1" x14ac:dyDescent="0.25">
      <c r="B59" s="4" t="s">
        <v>41</v>
      </c>
      <c r="C59" s="5">
        <v>826</v>
      </c>
      <c r="D59" s="5">
        <v>546</v>
      </c>
      <c r="E59" s="6">
        <f t="shared" ref="E59:E63" si="4">IF(C59&gt;0,(D59-C59)/C59)</f>
        <v>-0.33898305084745761</v>
      </c>
    </row>
    <row r="60" spans="2:5" ht="20.100000000000001" customHeight="1" thickBot="1" x14ac:dyDescent="0.25">
      <c r="B60" s="4" t="s">
        <v>42</v>
      </c>
      <c r="C60" s="5">
        <v>195</v>
      </c>
      <c r="D60" s="5">
        <v>120</v>
      </c>
      <c r="E60" s="6">
        <f t="shared" si="4"/>
        <v>-0.38461538461538464</v>
      </c>
    </row>
    <row r="61" spans="2:5" ht="20.100000000000001" customHeight="1" collapsed="1" thickBot="1" x14ac:dyDescent="0.25">
      <c r="B61" s="4" t="s">
        <v>98</v>
      </c>
      <c r="C61" s="6">
        <f>(C59+C60)/C58</f>
        <v>0.84941763727121466</v>
      </c>
      <c r="D61" s="6">
        <f>(D59+D60)/D58</f>
        <v>0.9148351648351648</v>
      </c>
      <c r="E61" s="6">
        <f t="shared" si="4"/>
        <v>7.7014562323083319E-2</v>
      </c>
    </row>
    <row r="62" spans="2:5" ht="20.100000000000001" customHeight="1" thickBot="1" x14ac:dyDescent="0.25">
      <c r="B62" s="4" t="s">
        <v>39</v>
      </c>
      <c r="C62" s="6">
        <v>0.83182275931520644</v>
      </c>
      <c r="D62" s="6">
        <v>0.90547263681592038</v>
      </c>
      <c r="E62" s="6">
        <f t="shared" si="4"/>
        <v>8.8540349101947885E-2</v>
      </c>
    </row>
    <row r="63" spans="2:5" ht="20.100000000000001" customHeight="1" thickBot="1" x14ac:dyDescent="0.25">
      <c r="B63" s="4" t="s">
        <v>40</v>
      </c>
      <c r="C63" s="6">
        <v>0.93301435406698563</v>
      </c>
      <c r="D63" s="6">
        <v>0.96</v>
      </c>
      <c r="E63" s="6">
        <f t="shared" si="4"/>
        <v>2.8923076923076902E-2</v>
      </c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9031</v>
      </c>
      <c r="D70" s="5">
        <v>7395</v>
      </c>
      <c r="E70" s="6">
        <f t="shared" ref="E70:E75" si="5">IF(C70&gt;0,(D70-C70)/C70)</f>
        <v>-0.18115380356549662</v>
      </c>
    </row>
    <row r="71" spans="2:10" ht="20.100000000000001" customHeight="1" thickBot="1" x14ac:dyDescent="0.25">
      <c r="B71" s="4" t="s">
        <v>45</v>
      </c>
      <c r="C71" s="5">
        <v>2832</v>
      </c>
      <c r="D71" s="5">
        <v>1807</v>
      </c>
      <c r="E71" s="6">
        <f t="shared" si="5"/>
        <v>-0.36193502824858759</v>
      </c>
    </row>
    <row r="72" spans="2:10" ht="20.100000000000001" customHeight="1" thickBot="1" x14ac:dyDescent="0.25">
      <c r="B72" s="4" t="s">
        <v>43</v>
      </c>
      <c r="C72" s="5">
        <v>20</v>
      </c>
      <c r="D72" s="5">
        <v>12</v>
      </c>
      <c r="E72" s="6">
        <f t="shared" si="5"/>
        <v>-0.4</v>
      </c>
    </row>
    <row r="73" spans="2:10" ht="20.100000000000001" customHeight="1" thickBot="1" x14ac:dyDescent="0.25">
      <c r="B73" s="4" t="s">
        <v>46</v>
      </c>
      <c r="C73" s="5">
        <v>3939</v>
      </c>
      <c r="D73" s="5">
        <v>4140</v>
      </c>
      <c r="E73" s="6">
        <f t="shared" si="5"/>
        <v>5.1028179741051026E-2</v>
      </c>
    </row>
    <row r="74" spans="2:10" ht="20.100000000000001" customHeight="1" thickBot="1" x14ac:dyDescent="0.25">
      <c r="B74" s="4" t="s">
        <v>47</v>
      </c>
      <c r="C74" s="5">
        <v>1740</v>
      </c>
      <c r="D74" s="5">
        <v>1138</v>
      </c>
      <c r="E74" s="6">
        <f t="shared" si="5"/>
        <v>-0.34597701149425286</v>
      </c>
    </row>
    <row r="75" spans="2:10" ht="20.100000000000001" customHeight="1" thickBot="1" x14ac:dyDescent="0.25">
      <c r="B75" s="4" t="s">
        <v>48</v>
      </c>
      <c r="C75" s="5">
        <v>498</v>
      </c>
      <c r="D75" s="5">
        <v>292</v>
      </c>
      <c r="E75" s="6">
        <f t="shared" si="5"/>
        <v>-0.41365461847389556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>IF(C76&gt;0,(D76-C76)/C76,"-")</f>
        <v>-</v>
      </c>
    </row>
    <row r="77" spans="2:10" ht="20.100000000000001" customHeight="1" thickBot="1" x14ac:dyDescent="0.25">
      <c r="B77" s="4" t="s">
        <v>50</v>
      </c>
      <c r="C77" s="5">
        <v>2</v>
      </c>
      <c r="D77" s="5">
        <v>6</v>
      </c>
      <c r="E77" s="6">
        <f>IF(C77&gt;0,(D77-C77)/C77,"-")</f>
        <v>2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475</v>
      </c>
      <c r="D90" s="5">
        <v>139</v>
      </c>
      <c r="E90" s="6">
        <f>IF(C90&gt;0,(D90-C90)/C90,"-")</f>
        <v>-0.70736842105263154</v>
      </c>
    </row>
    <row r="91" spans="2:5" ht="29.25" thickBot="1" x14ac:dyDescent="0.25">
      <c r="B91" s="4" t="s">
        <v>52</v>
      </c>
      <c r="C91" s="5">
        <v>376</v>
      </c>
      <c r="D91" s="5">
        <v>91</v>
      </c>
      <c r="E91" s="6">
        <f t="shared" ref="E91:E93" si="6">IF(C91&gt;0,(D91-C91)/C91,"-")</f>
        <v>-0.75797872340425532</v>
      </c>
    </row>
    <row r="92" spans="2:5" ht="29.25" customHeight="1" thickBot="1" x14ac:dyDescent="0.25">
      <c r="B92" s="4" t="s">
        <v>53</v>
      </c>
      <c r="C92" s="5">
        <v>795</v>
      </c>
      <c r="D92" s="5">
        <v>228</v>
      </c>
      <c r="E92" s="6">
        <f t="shared" si="6"/>
        <v>-0.71320754716981127</v>
      </c>
    </row>
    <row r="93" spans="2:5" ht="29.25" customHeight="1" thickBot="1" x14ac:dyDescent="0.25">
      <c r="B93" s="4" t="s">
        <v>54</v>
      </c>
      <c r="C93" s="6">
        <f>(C90+C91)/(C90+C91+C92)</f>
        <v>0.51701093560145805</v>
      </c>
      <c r="D93" s="6">
        <f>(D90+D91)/(D90+D91+D92)</f>
        <v>0.50218340611353707</v>
      </c>
      <c r="E93" s="6">
        <f t="shared" si="6"/>
        <v>-2.86793343561903E-2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1677</v>
      </c>
      <c r="D100" s="5">
        <v>460</v>
      </c>
      <c r="E100" s="6">
        <f>IF(C100&gt;0,(D100-C100)/C100,"-")</f>
        <v>-0.72570065593321409</v>
      </c>
    </row>
    <row r="101" spans="2:5" ht="20.100000000000001" customHeight="1" thickBot="1" x14ac:dyDescent="0.25">
      <c r="B101" s="4" t="s">
        <v>41</v>
      </c>
      <c r="C101" s="5">
        <v>672</v>
      </c>
      <c r="D101" s="5">
        <v>182</v>
      </c>
      <c r="E101" s="6">
        <f t="shared" ref="E101:E105" si="7">IF(C101&gt;0,(D101-C101)/C101,"-")</f>
        <v>-0.72916666666666663</v>
      </c>
    </row>
    <row r="102" spans="2:5" ht="20.100000000000001" customHeight="1" thickBot="1" x14ac:dyDescent="0.25">
      <c r="B102" s="4" t="s">
        <v>42</v>
      </c>
      <c r="C102" s="5">
        <v>191</v>
      </c>
      <c r="D102" s="5">
        <v>48</v>
      </c>
      <c r="E102" s="6">
        <f t="shared" si="7"/>
        <v>-0.74869109947643975</v>
      </c>
    </row>
    <row r="103" spans="2:5" ht="20.100000000000001" customHeight="1" thickBot="1" x14ac:dyDescent="0.25">
      <c r="B103" s="4" t="s">
        <v>98</v>
      </c>
      <c r="C103" s="6">
        <f>(C101+C102)/C100</f>
        <v>0.51460942158616574</v>
      </c>
      <c r="D103" s="6">
        <f>(D101+D102)/D100</f>
        <v>0.5</v>
      </c>
      <c r="E103" s="6">
        <f t="shared" si="7"/>
        <v>-2.8389339513325545E-2</v>
      </c>
    </row>
    <row r="104" spans="2:5" ht="20.100000000000001" customHeight="1" thickBot="1" x14ac:dyDescent="0.25">
      <c r="B104" s="4" t="s">
        <v>39</v>
      </c>
      <c r="C104" s="6">
        <v>0.51063829787234039</v>
      </c>
      <c r="D104" s="6">
        <v>0.50837988826815639</v>
      </c>
      <c r="E104" s="6">
        <f t="shared" si="7"/>
        <v>-4.4227188081936621E-3</v>
      </c>
    </row>
    <row r="105" spans="2:5" ht="20.100000000000001" customHeight="1" thickBot="1" x14ac:dyDescent="0.25">
      <c r="B105" s="4" t="s">
        <v>40</v>
      </c>
      <c r="C105" s="6">
        <v>0.52908587257617734</v>
      </c>
      <c r="D105" s="6">
        <v>0.47058823529411764</v>
      </c>
      <c r="E105" s="6">
        <f t="shared" si="7"/>
        <v>-0.11056359716661544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1728</v>
      </c>
      <c r="D112" s="5">
        <v>723</v>
      </c>
      <c r="E112" s="6">
        <f>IF(C112&gt;0,(D112-C112)/C112,"-")</f>
        <v>-0.58159722222222221</v>
      </c>
    </row>
    <row r="113" spans="2:14" ht="15" thickBot="1" x14ac:dyDescent="0.25">
      <c r="B113" s="4" t="s">
        <v>56</v>
      </c>
      <c r="C113" s="5">
        <v>826</v>
      </c>
      <c r="D113" s="5">
        <v>292</v>
      </c>
      <c r="E113" s="6">
        <f t="shared" ref="E113:E114" si="8">IF(C113&gt;0,(D113-C113)/C113,"-")</f>
        <v>-0.64648910411622273</v>
      </c>
    </row>
    <row r="114" spans="2:14" ht="15" thickBot="1" x14ac:dyDescent="0.25">
      <c r="B114" s="4" t="s">
        <v>57</v>
      </c>
      <c r="C114" s="5">
        <v>902</v>
      </c>
      <c r="D114" s="5">
        <v>431</v>
      </c>
      <c r="E114" s="6">
        <f t="shared" si="8"/>
        <v>-0.52217294900221733</v>
      </c>
    </row>
    <row r="115" spans="2:14" x14ac:dyDescent="0.2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4" x14ac:dyDescent="0.2">
      <c r="B116" s="22"/>
      <c r="C116" s="22"/>
      <c r="D116" s="22"/>
      <c r="E116" s="22"/>
      <c r="F116" s="22"/>
      <c r="G116" s="22"/>
      <c r="H116" s="22"/>
      <c r="I116" s="22"/>
      <c r="J116" s="22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14</v>
      </c>
      <c r="D128" s="10">
        <v>5</v>
      </c>
      <c r="E128" s="10">
        <v>1</v>
      </c>
      <c r="F128" s="10">
        <v>20</v>
      </c>
      <c r="G128" s="10">
        <v>2</v>
      </c>
      <c r="H128" s="10">
        <v>1</v>
      </c>
      <c r="I128" s="10">
        <v>0</v>
      </c>
      <c r="J128" s="10">
        <v>3</v>
      </c>
      <c r="K128" s="6">
        <f>IF(C128=0,"-",(G128-C128)/C128)</f>
        <v>-0.8571428571428571</v>
      </c>
      <c r="L128" s="6">
        <f t="shared" ref="L128:N128" si="9">IF(D128=0,"-",(H128-D128)/D128)</f>
        <v>-0.8</v>
      </c>
      <c r="M128" s="6">
        <f t="shared" si="9"/>
        <v>-1</v>
      </c>
      <c r="N128" s="6">
        <f t="shared" si="9"/>
        <v>-0.85</v>
      </c>
    </row>
    <row r="129" spans="2:14" ht="15" thickBot="1" x14ac:dyDescent="0.25">
      <c r="B129" s="4" t="s">
        <v>64</v>
      </c>
      <c r="C129" s="10">
        <v>2</v>
      </c>
      <c r="D129" s="10">
        <v>0</v>
      </c>
      <c r="E129" s="10">
        <v>0</v>
      </c>
      <c r="F129" s="10">
        <v>2</v>
      </c>
      <c r="G129" s="10">
        <v>0</v>
      </c>
      <c r="H129" s="10">
        <v>1</v>
      </c>
      <c r="I129" s="10">
        <v>0</v>
      </c>
      <c r="J129" s="10">
        <v>1</v>
      </c>
      <c r="K129" s="6">
        <f t="shared" ref="K129:K133" si="10">IF(C129=0,"-",(G129-C129)/C129)</f>
        <v>-1</v>
      </c>
      <c r="L129" s="6" t="str">
        <f t="shared" ref="L129:L133" si="11">IF(D129=0,"-",(H129-D129)/D129)</f>
        <v>-</v>
      </c>
      <c r="M129" s="6" t="str">
        <f t="shared" ref="M129:M133" si="12">IF(E129=0,"-",(I129-E129)/E129)</f>
        <v>-</v>
      </c>
      <c r="N129" s="6">
        <f t="shared" ref="N129:N133" si="13">IF(F129=0,"-",(J129-F129)/F129)</f>
        <v>-0.5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0"/>
        <v>-</v>
      </c>
      <c r="L130" s="6" t="str">
        <f t="shared" si="11"/>
        <v>-</v>
      </c>
      <c r="M130" s="6" t="str">
        <f t="shared" si="12"/>
        <v>-</v>
      </c>
      <c r="N130" s="6" t="str">
        <f t="shared" si="13"/>
        <v>-</v>
      </c>
    </row>
    <row r="131" spans="2:14" ht="15" thickBot="1" x14ac:dyDescent="0.25">
      <c r="B131" s="7" t="s">
        <v>66</v>
      </c>
      <c r="C131" s="10">
        <v>1</v>
      </c>
      <c r="D131" s="10">
        <v>0</v>
      </c>
      <c r="E131" s="10">
        <v>0</v>
      </c>
      <c r="F131" s="10">
        <v>1</v>
      </c>
      <c r="G131" s="10">
        <v>0</v>
      </c>
      <c r="H131" s="10">
        <v>0</v>
      </c>
      <c r="I131" s="10">
        <v>0</v>
      </c>
      <c r="J131" s="10">
        <v>0</v>
      </c>
      <c r="K131" s="6">
        <f t="shared" si="10"/>
        <v>-1</v>
      </c>
      <c r="L131" s="6" t="str">
        <f t="shared" si="11"/>
        <v>-</v>
      </c>
      <c r="M131" s="6" t="str">
        <f t="shared" si="12"/>
        <v>-</v>
      </c>
      <c r="N131" s="6">
        <f t="shared" si="13"/>
        <v>-1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1</v>
      </c>
      <c r="I132" s="10">
        <v>0</v>
      </c>
      <c r="J132" s="10">
        <v>1</v>
      </c>
      <c r="K132" s="6" t="str">
        <f t="shared" si="10"/>
        <v>-</v>
      </c>
      <c r="L132" s="6" t="str">
        <f t="shared" si="11"/>
        <v>-</v>
      </c>
      <c r="M132" s="6" t="str">
        <f t="shared" si="12"/>
        <v>-</v>
      </c>
      <c r="N132" s="6" t="str">
        <f t="shared" si="13"/>
        <v>-</v>
      </c>
    </row>
    <row r="133" spans="2:14" ht="15" thickBot="1" x14ac:dyDescent="0.25">
      <c r="B133" s="4" t="s">
        <v>68</v>
      </c>
      <c r="C133" s="10">
        <v>17</v>
      </c>
      <c r="D133" s="10">
        <v>5</v>
      </c>
      <c r="E133" s="10">
        <v>1</v>
      </c>
      <c r="F133" s="10">
        <v>23</v>
      </c>
      <c r="G133" s="10">
        <v>2</v>
      </c>
      <c r="H133" s="10">
        <v>3</v>
      </c>
      <c r="I133" s="10">
        <v>0</v>
      </c>
      <c r="J133" s="10">
        <v>5</v>
      </c>
      <c r="K133" s="6">
        <f t="shared" si="10"/>
        <v>-0.88235294117647056</v>
      </c>
      <c r="L133" s="6">
        <f t="shared" si="11"/>
        <v>-0.4</v>
      </c>
      <c r="M133" s="6">
        <f t="shared" si="12"/>
        <v>-1</v>
      </c>
      <c r="N133" s="6">
        <f t="shared" si="13"/>
        <v>-0.78260869565217395</v>
      </c>
    </row>
    <row r="134" spans="2:14" ht="15" thickBot="1" x14ac:dyDescent="0.25">
      <c r="B134" s="4" t="s">
        <v>36</v>
      </c>
      <c r="C134" s="6">
        <f>IF(C128=0,"-",C128/(C128+C129))</f>
        <v>0.875</v>
      </c>
      <c r="D134" s="6">
        <f>IF(D128=0,"-",D128/(D128+D129))</f>
        <v>1</v>
      </c>
      <c r="E134" s="6">
        <f t="shared" ref="E134:J134" si="14">IF(E128=0,"-",E128/(E128+E129))</f>
        <v>1</v>
      </c>
      <c r="F134" s="6">
        <f t="shared" si="14"/>
        <v>0.90909090909090906</v>
      </c>
      <c r="G134" s="6">
        <f t="shared" si="14"/>
        <v>1</v>
      </c>
      <c r="H134" s="6">
        <f t="shared" si="14"/>
        <v>0.5</v>
      </c>
      <c r="I134" s="6" t="str">
        <f t="shared" si="14"/>
        <v>-</v>
      </c>
      <c r="J134" s="6">
        <f t="shared" si="14"/>
        <v>0.75</v>
      </c>
      <c r="K134" s="6">
        <f>IF(OR(C134="-",G134="-"),"-",(G134-C134)/C134)</f>
        <v>0.14285714285714285</v>
      </c>
      <c r="L134" s="6">
        <f t="shared" ref="L134:N135" si="15">IF(OR(D134="-",H134="-"),"-",(H134-D134)/D134)</f>
        <v>-0.5</v>
      </c>
      <c r="M134" s="6" t="str">
        <f t="shared" si="15"/>
        <v>-</v>
      </c>
      <c r="N134" s="6">
        <f t="shared" si="15"/>
        <v>-0.17499999999999996</v>
      </c>
    </row>
    <row r="135" spans="2:14" ht="15" thickBot="1" x14ac:dyDescent="0.25">
      <c r="B135" s="4" t="s">
        <v>37</v>
      </c>
      <c r="C135" s="6">
        <f>IF(C131=0,"-",C131/(C130+C131))</f>
        <v>1</v>
      </c>
      <c r="D135" s="6" t="str">
        <f t="shared" ref="D135:J135" si="16">IF(D131=0,"-",D131/(D130+D131))</f>
        <v>-</v>
      </c>
      <c r="E135" s="6" t="str">
        <f t="shared" si="16"/>
        <v>-</v>
      </c>
      <c r="F135" s="6">
        <f t="shared" si="16"/>
        <v>1</v>
      </c>
      <c r="G135" s="6" t="str">
        <f t="shared" si="16"/>
        <v>-</v>
      </c>
      <c r="H135" s="6" t="str">
        <f t="shared" si="16"/>
        <v>-</v>
      </c>
      <c r="I135" s="6" t="str">
        <f t="shared" si="16"/>
        <v>-</v>
      </c>
      <c r="J135" s="6" t="str">
        <f t="shared" si="16"/>
        <v>-</v>
      </c>
      <c r="K135" s="6" t="str">
        <f>IF(OR(C135="-",G135="-"),"-",(G135-C135)/C135)</f>
        <v>-</v>
      </c>
      <c r="L135" s="6" t="str">
        <f t="shared" si="15"/>
        <v>-</v>
      </c>
      <c r="M135" s="6" t="str">
        <f t="shared" si="15"/>
        <v>-</v>
      </c>
      <c r="N135" s="6" t="str">
        <f t="shared" si="15"/>
        <v>-</v>
      </c>
    </row>
    <row r="136" spans="2:14" x14ac:dyDescent="0.2">
      <c r="C136" s="13"/>
    </row>
    <row r="137" spans="2:14" x14ac:dyDescent="0.2">
      <c r="C137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39</v>
      </c>
      <c r="D143" s="10">
        <v>0</v>
      </c>
      <c r="E143" s="10">
        <v>5</v>
      </c>
      <c r="F143" s="10">
        <v>44</v>
      </c>
      <c r="G143" s="10">
        <v>29</v>
      </c>
      <c r="H143" s="10">
        <v>0</v>
      </c>
      <c r="I143" s="10">
        <v>6</v>
      </c>
      <c r="J143" s="10">
        <v>35</v>
      </c>
      <c r="K143" s="6">
        <f>IF(C143=0,"-",(G143-C143)/C143)</f>
        <v>-0.25641025641025639</v>
      </c>
      <c r="L143" s="6" t="str">
        <f t="shared" ref="L143:N147" si="17">IF(D143=0,"-",(H143-D143)/D143)</f>
        <v>-</v>
      </c>
      <c r="M143" s="6">
        <f t="shared" si="17"/>
        <v>0.2</v>
      </c>
      <c r="N143" s="6">
        <f t="shared" si="17"/>
        <v>-0.20454545454545456</v>
      </c>
    </row>
    <row r="144" spans="2:14" ht="15" thickBot="1" x14ac:dyDescent="0.25">
      <c r="B144" s="4" t="s">
        <v>72</v>
      </c>
      <c r="C144" s="10">
        <v>5</v>
      </c>
      <c r="D144" s="10">
        <v>0</v>
      </c>
      <c r="E144" s="10">
        <v>0</v>
      </c>
      <c r="F144" s="10">
        <v>5</v>
      </c>
      <c r="G144" s="10">
        <v>4</v>
      </c>
      <c r="H144" s="10">
        <v>0</v>
      </c>
      <c r="I144" s="10">
        <v>0</v>
      </c>
      <c r="J144" s="10">
        <v>4</v>
      </c>
      <c r="K144" s="6">
        <f t="shared" ref="K144:K147" si="18">IF(C144=0,"-",(G144-C144)/C144)</f>
        <v>-0.2</v>
      </c>
      <c r="L144" s="6" t="str">
        <f t="shared" si="17"/>
        <v>-</v>
      </c>
      <c r="M144" s="6" t="str">
        <f t="shared" si="17"/>
        <v>-</v>
      </c>
      <c r="N144" s="6">
        <f t="shared" si="17"/>
        <v>-0.2</v>
      </c>
    </row>
    <row r="145" spans="2:14" ht="15" thickBot="1" x14ac:dyDescent="0.25">
      <c r="B145" s="4" t="s">
        <v>73</v>
      </c>
      <c r="C145" s="10">
        <v>181</v>
      </c>
      <c r="D145" s="10">
        <v>0</v>
      </c>
      <c r="E145" s="10">
        <v>25</v>
      </c>
      <c r="F145" s="10">
        <v>206</v>
      </c>
      <c r="G145" s="10">
        <v>229</v>
      </c>
      <c r="H145" s="10">
        <v>0</v>
      </c>
      <c r="I145" s="10">
        <v>47</v>
      </c>
      <c r="J145" s="10">
        <v>276</v>
      </c>
      <c r="K145" s="6">
        <f t="shared" si="18"/>
        <v>0.26519337016574585</v>
      </c>
      <c r="L145" s="6" t="str">
        <f t="shared" si="17"/>
        <v>-</v>
      </c>
      <c r="M145" s="6">
        <f t="shared" si="17"/>
        <v>0.88</v>
      </c>
      <c r="N145" s="6">
        <f t="shared" si="17"/>
        <v>0.33980582524271846</v>
      </c>
    </row>
    <row r="146" spans="2:14" ht="15" thickBot="1" x14ac:dyDescent="0.25">
      <c r="B146" s="4" t="s">
        <v>74</v>
      </c>
      <c r="C146" s="10">
        <v>35</v>
      </c>
      <c r="D146" s="10">
        <v>0</v>
      </c>
      <c r="E146" s="10">
        <v>5</v>
      </c>
      <c r="F146" s="10">
        <v>40</v>
      </c>
      <c r="G146" s="10">
        <v>19</v>
      </c>
      <c r="H146" s="10">
        <v>0</v>
      </c>
      <c r="I146" s="10">
        <v>2</v>
      </c>
      <c r="J146" s="10">
        <v>21</v>
      </c>
      <c r="K146" s="6">
        <f t="shared" si="18"/>
        <v>-0.45714285714285713</v>
      </c>
      <c r="L146" s="6" t="str">
        <f t="shared" si="17"/>
        <v>-</v>
      </c>
      <c r="M146" s="6">
        <f t="shared" si="17"/>
        <v>-0.6</v>
      </c>
      <c r="N146" s="6">
        <f t="shared" si="17"/>
        <v>-0.47499999999999998</v>
      </c>
    </row>
    <row r="147" spans="2:14" ht="15" thickBot="1" x14ac:dyDescent="0.25">
      <c r="B147" s="4" t="s">
        <v>75</v>
      </c>
      <c r="C147" s="10">
        <v>2</v>
      </c>
      <c r="D147" s="10">
        <v>0</v>
      </c>
      <c r="E147" s="10">
        <v>0</v>
      </c>
      <c r="F147" s="10">
        <v>2</v>
      </c>
      <c r="G147" s="10">
        <v>0</v>
      </c>
      <c r="H147" s="10">
        <v>0</v>
      </c>
      <c r="I147" s="10">
        <v>0</v>
      </c>
      <c r="J147" s="10">
        <v>0</v>
      </c>
      <c r="K147" s="6">
        <f t="shared" si="18"/>
        <v>-1</v>
      </c>
      <c r="L147" s="6" t="str">
        <f t="shared" si="17"/>
        <v>-</v>
      </c>
      <c r="M147" s="6" t="str">
        <f t="shared" si="17"/>
        <v>-</v>
      </c>
      <c r="N147" s="6">
        <f t="shared" si="17"/>
        <v>-1</v>
      </c>
    </row>
    <row r="148" spans="2:14" ht="15" thickBot="1" x14ac:dyDescent="0.25">
      <c r="B148" s="7" t="s">
        <v>68</v>
      </c>
      <c r="C148" s="10">
        <v>262</v>
      </c>
      <c r="D148" s="10">
        <v>0</v>
      </c>
      <c r="E148" s="10">
        <v>35</v>
      </c>
      <c r="F148" s="10">
        <v>297</v>
      </c>
      <c r="G148" s="10">
        <v>281</v>
      </c>
      <c r="H148" s="10">
        <v>0</v>
      </c>
      <c r="I148" s="10">
        <v>55</v>
      </c>
      <c r="J148" s="10">
        <v>336</v>
      </c>
      <c r="K148" s="6">
        <f t="shared" ref="K148" si="19">IF(C148=0,"-",(G148-C148)/C148)</f>
        <v>7.2519083969465645E-2</v>
      </c>
      <c r="L148" s="6" t="str">
        <f t="shared" ref="L148" si="20">IF(D148=0,"-",(H148-D148)/D148)</f>
        <v>-</v>
      </c>
      <c r="M148" s="6">
        <f t="shared" ref="M148" si="21">IF(E148=0,"-",(I148-E148)/E148)</f>
        <v>0.5714285714285714</v>
      </c>
      <c r="N148" s="6">
        <f t="shared" ref="N148" si="22">IF(F148=0,"-",(J148-F148)/F148)</f>
        <v>0.13131313131313133</v>
      </c>
    </row>
    <row r="149" spans="2:14" ht="29.25" thickBot="1" x14ac:dyDescent="0.25">
      <c r="B149" s="7" t="s">
        <v>76</v>
      </c>
      <c r="C149" s="6">
        <f>IF(C143=0,"-",(C143/(C143+C145)))</f>
        <v>0.17727272727272728</v>
      </c>
      <c r="D149" s="6" t="str">
        <f t="shared" ref="D149:J149" si="23">IF(D143=0,"-",(D143/(D143+D145)))</f>
        <v>-</v>
      </c>
      <c r="E149" s="6">
        <f t="shared" si="23"/>
        <v>0.16666666666666666</v>
      </c>
      <c r="F149" s="6">
        <f t="shared" si="23"/>
        <v>0.17599999999999999</v>
      </c>
      <c r="G149" s="6">
        <f t="shared" si="23"/>
        <v>0.1124031007751938</v>
      </c>
      <c r="H149" s="6" t="str">
        <f t="shared" si="23"/>
        <v>-</v>
      </c>
      <c r="I149" s="6">
        <f t="shared" si="23"/>
        <v>0.11320754716981132</v>
      </c>
      <c r="J149" s="6">
        <f t="shared" si="23"/>
        <v>0.11254019292604502</v>
      </c>
      <c r="K149" s="6">
        <f>IF(OR(C149="-",G149="-"),"-",(G149-C149)/C149)</f>
        <v>-0.36593122639634268</v>
      </c>
      <c r="L149" s="6" t="str">
        <f t="shared" ref="L149:N150" si="24">IF(OR(D149="-",H149="-"),"-",(H149-D149)/D149)</f>
        <v>-</v>
      </c>
      <c r="M149" s="6">
        <f t="shared" si="24"/>
        <v>-0.320754716981132</v>
      </c>
      <c r="N149" s="6">
        <f t="shared" si="24"/>
        <v>-0.36056708564747147</v>
      </c>
    </row>
    <row r="150" spans="2:14" ht="29.25" thickBot="1" x14ac:dyDescent="0.25">
      <c r="B150" s="7" t="s">
        <v>77</v>
      </c>
      <c r="C150" s="6">
        <f>IF(C144=0,"-",(C144/(C144+C146)))</f>
        <v>0.125</v>
      </c>
      <c r="D150" s="6" t="str">
        <f t="shared" ref="D150:J150" si="25">IF(D144=0,"-",(D144/(D144+D146)))</f>
        <v>-</v>
      </c>
      <c r="E150" s="6" t="str">
        <f t="shared" si="25"/>
        <v>-</v>
      </c>
      <c r="F150" s="6">
        <f t="shared" si="25"/>
        <v>0.1111111111111111</v>
      </c>
      <c r="G150" s="6">
        <f t="shared" si="25"/>
        <v>0.17391304347826086</v>
      </c>
      <c r="H150" s="6" t="str">
        <f t="shared" si="25"/>
        <v>-</v>
      </c>
      <c r="I150" s="6" t="str">
        <f t="shared" si="25"/>
        <v>-</v>
      </c>
      <c r="J150" s="6">
        <f t="shared" si="25"/>
        <v>0.16</v>
      </c>
      <c r="K150" s="6">
        <f>IF(OR(C150="-",G150="-"),"-",(G150-C150)/C150)</f>
        <v>0.39130434782608692</v>
      </c>
      <c r="L150" s="6" t="str">
        <f t="shared" si="24"/>
        <v>-</v>
      </c>
      <c r="M150" s="6" t="str">
        <f t="shared" si="24"/>
        <v>-</v>
      </c>
      <c r="N150" s="6">
        <f t="shared" si="24"/>
        <v>0.44000000000000011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220</v>
      </c>
      <c r="D157" s="19">
        <v>241</v>
      </c>
      <c r="E157" s="18">
        <f>IF(C157=0,"-",(D157-C157)/C157)</f>
        <v>9.5454545454545459E-2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39</v>
      </c>
      <c r="D158" s="19">
        <v>39</v>
      </c>
      <c r="E158" s="18">
        <f t="shared" ref="E158:E159" si="26">IF(C158=0,"-",(D158-C158)/C158)</f>
        <v>0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1</v>
      </c>
      <c r="D159" s="19">
        <v>0</v>
      </c>
      <c r="E159" s="18">
        <f t="shared" si="26"/>
        <v>-1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0.84615384615384615</v>
      </c>
      <c r="D160" s="18">
        <f>IF(D157=0,"-",D157/(D157+D158+D159))</f>
        <v>0.86071428571428577</v>
      </c>
      <c r="E160" s="18">
        <f>IF(OR(C160="-",D160="-"),"-",(D160-C160)/C160)</f>
        <v>1.7207792207792279E-2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5" thickBot="1" x14ac:dyDescent="0.25">
      <c r="B161" s="4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22</v>
      </c>
      <c r="D166" s="5">
        <v>4</v>
      </c>
      <c r="E166" s="6">
        <f t="shared" ref="E166:E168" si="27">IF(C166=0,"-",(D166-C166)/C166)</f>
        <v>-0.81818181818181823</v>
      </c>
    </row>
    <row r="167" spans="2:14" ht="20.100000000000001" customHeight="1" thickBot="1" x14ac:dyDescent="0.25">
      <c r="B167" s="4" t="s">
        <v>41</v>
      </c>
      <c r="C167" s="5">
        <v>15</v>
      </c>
      <c r="D167" s="5">
        <v>3</v>
      </c>
      <c r="E167" s="6">
        <f t="shared" si="27"/>
        <v>-0.8</v>
      </c>
    </row>
    <row r="168" spans="2:14" ht="20.100000000000001" customHeight="1" thickBot="1" x14ac:dyDescent="0.25">
      <c r="B168" s="4" t="s">
        <v>42</v>
      </c>
      <c r="C168" s="5">
        <v>5</v>
      </c>
      <c r="D168" s="5">
        <v>0</v>
      </c>
      <c r="E168" s="6">
        <f t="shared" si="27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0.90909090909090906</v>
      </c>
      <c r="D169" s="6">
        <f>IF(D166=0,"-",(D167+D168)/D166)</f>
        <v>0.75</v>
      </c>
      <c r="E169" s="6">
        <f t="shared" ref="E169:E171" si="28">IF(OR(C169="-",D169="-"),"-",(D169-C169)/C169)</f>
        <v>-0.17499999999999996</v>
      </c>
    </row>
    <row r="170" spans="2:14" ht="20.100000000000001" customHeight="1" thickBot="1" x14ac:dyDescent="0.25">
      <c r="B170" s="4" t="s">
        <v>39</v>
      </c>
      <c r="C170" s="6">
        <v>0.88235294117647056</v>
      </c>
      <c r="D170" s="6">
        <v>0.75</v>
      </c>
      <c r="E170" s="6">
        <f t="shared" si="28"/>
        <v>-0.14999999999999997</v>
      </c>
    </row>
    <row r="171" spans="2:14" ht="20.100000000000001" customHeight="1" thickBot="1" x14ac:dyDescent="0.25">
      <c r="B171" s="4" t="s">
        <v>40</v>
      </c>
      <c r="C171" s="6">
        <v>1</v>
      </c>
      <c r="D171" s="6" t="s">
        <v>104</v>
      </c>
      <c r="E171" s="6" t="str">
        <f t="shared" si="28"/>
        <v>-</v>
      </c>
    </row>
    <row r="177" spans="2:10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10" ht="15" thickBot="1" x14ac:dyDescent="0.25">
      <c r="B178" s="15" t="s">
        <v>81</v>
      </c>
      <c r="C178" s="5">
        <v>11</v>
      </c>
      <c r="D178" s="5">
        <v>17</v>
      </c>
      <c r="E178" s="6">
        <f>IF(C178=0,"-",(D178-C178)/C178)</f>
        <v>0.54545454545454541</v>
      </c>
      <c r="H178" s="13"/>
    </row>
    <row r="179" spans="2:10" ht="15" thickBot="1" x14ac:dyDescent="0.25">
      <c r="B179" s="4" t="s">
        <v>43</v>
      </c>
      <c r="C179" s="5">
        <v>3</v>
      </c>
      <c r="D179" s="5">
        <v>13</v>
      </c>
      <c r="E179" s="6">
        <f t="shared" ref="E179:E185" si="29">IF(C179=0,"-",(D179-C179)/C179)</f>
        <v>3.3333333333333335</v>
      </c>
      <c r="H179" s="13"/>
    </row>
    <row r="180" spans="2:10" ht="15" thickBot="1" x14ac:dyDescent="0.25">
      <c r="B180" s="4" t="s">
        <v>47</v>
      </c>
      <c r="C180" s="5">
        <v>2</v>
      </c>
      <c r="D180" s="5">
        <v>3</v>
      </c>
      <c r="E180" s="6">
        <f t="shared" si="29"/>
        <v>0.5</v>
      </c>
      <c r="H180" s="13"/>
    </row>
    <row r="181" spans="2:10" ht="15" thickBot="1" x14ac:dyDescent="0.25">
      <c r="B181" s="4" t="s">
        <v>78</v>
      </c>
      <c r="C181" s="5">
        <v>6</v>
      </c>
      <c r="D181" s="5">
        <v>1</v>
      </c>
      <c r="E181" s="6">
        <f t="shared" si="29"/>
        <v>-0.83333333333333337</v>
      </c>
      <c r="H181" s="13"/>
    </row>
    <row r="182" spans="2:10" ht="15" thickBot="1" x14ac:dyDescent="0.25">
      <c r="B182" s="15" t="s">
        <v>79</v>
      </c>
      <c r="C182" s="5">
        <v>362</v>
      </c>
      <c r="D182" s="5">
        <v>200</v>
      </c>
      <c r="E182" s="6">
        <f t="shared" si="29"/>
        <v>-0.44751381215469616</v>
      </c>
      <c r="H182" s="13"/>
    </row>
    <row r="183" spans="2:10" ht="15" thickBot="1" x14ac:dyDescent="0.25">
      <c r="B183" s="4" t="s">
        <v>47</v>
      </c>
      <c r="C183" s="5">
        <v>317</v>
      </c>
      <c r="D183" s="5">
        <v>175</v>
      </c>
      <c r="E183" s="6">
        <f t="shared" si="29"/>
        <v>-0.44794952681388012</v>
      </c>
      <c r="H183" s="13"/>
    </row>
    <row r="184" spans="2:10" ht="15" thickBot="1" x14ac:dyDescent="0.25">
      <c r="B184" s="4" t="s">
        <v>70</v>
      </c>
      <c r="C184" s="5">
        <v>0</v>
      </c>
      <c r="D184" s="5">
        <v>0</v>
      </c>
      <c r="E184" s="6" t="str">
        <f t="shared" si="29"/>
        <v>-</v>
      </c>
      <c r="H184" s="13"/>
    </row>
    <row r="185" spans="2:10" ht="15" thickBot="1" x14ac:dyDescent="0.25">
      <c r="B185" s="4" t="s">
        <v>80</v>
      </c>
      <c r="C185" s="5">
        <v>45</v>
      </c>
      <c r="D185" s="5">
        <v>25</v>
      </c>
      <c r="E185" s="6">
        <f t="shared" si="29"/>
        <v>-0.44444444444444442</v>
      </c>
      <c r="H185" s="13"/>
    </row>
    <row r="186" spans="2:10" x14ac:dyDescent="0.2"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2:10" x14ac:dyDescent="0.2">
      <c r="B187" s="22"/>
      <c r="C187" s="22"/>
      <c r="D187" s="22"/>
      <c r="E187" s="22"/>
      <c r="F187" s="22"/>
      <c r="G187" s="22"/>
      <c r="H187" s="22"/>
      <c r="I187" s="22"/>
      <c r="J187" s="22"/>
    </row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12</v>
      </c>
      <c r="D197" s="5">
        <v>9</v>
      </c>
      <c r="E197" s="6">
        <f t="shared" ref="E197:E200" si="30">IF(C197=0,"-",(D197-C197)/C197)</f>
        <v>-0.25</v>
      </c>
    </row>
    <row r="198" spans="2:5" ht="15" thickBot="1" x14ac:dyDescent="0.25">
      <c r="B198" s="4" t="s">
        <v>83</v>
      </c>
      <c r="C198" s="5">
        <v>1</v>
      </c>
      <c r="D198" s="5">
        <v>0</v>
      </c>
      <c r="E198" s="6">
        <f t="shared" si="30"/>
        <v>-1</v>
      </c>
    </row>
    <row r="199" spans="2:5" ht="15" thickBot="1" x14ac:dyDescent="0.25">
      <c r="B199" s="4" t="s">
        <v>84</v>
      </c>
      <c r="C199" s="5">
        <v>13</v>
      </c>
      <c r="D199" s="5">
        <v>9</v>
      </c>
      <c r="E199" s="6">
        <f t="shared" si="30"/>
        <v>-0.30769230769230771</v>
      </c>
    </row>
    <row r="200" spans="2:5" ht="15" thickBot="1" x14ac:dyDescent="0.25">
      <c r="B200" s="4" t="s">
        <v>85</v>
      </c>
      <c r="C200" s="5">
        <v>9</v>
      </c>
      <c r="D200" s="5">
        <v>7</v>
      </c>
      <c r="E200" s="6">
        <f t="shared" si="30"/>
        <v>-0.22222222222222221</v>
      </c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31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12</v>
      </c>
      <c r="D208" s="5">
        <v>9</v>
      </c>
      <c r="E208" s="6">
        <f t="shared" si="31"/>
        <v>-0.25</v>
      </c>
    </row>
    <row r="209" spans="2:5" ht="20.100000000000001" customHeight="1" thickBot="1" x14ac:dyDescent="0.25">
      <c r="B209" s="17" t="s">
        <v>86</v>
      </c>
      <c r="C209" s="5">
        <v>11</v>
      </c>
      <c r="D209" s="5">
        <v>7</v>
      </c>
      <c r="E209" s="6">
        <f t="shared" si="31"/>
        <v>-0.36363636363636365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2</v>
      </c>
      <c r="E210" s="6">
        <f t="shared" si="31"/>
        <v>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1</v>
      </c>
      <c r="D212" s="5">
        <v>0</v>
      </c>
      <c r="E212" s="6">
        <f>IF(C212=0,"-",(D212-C212)/C212)</f>
        <v>-1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32">IF(C213=0,"-",(D213-C213)/C213)</f>
        <v>-</v>
      </c>
    </row>
    <row r="214" spans="2:5" ht="15" thickBot="1" x14ac:dyDescent="0.25">
      <c r="B214" s="17" t="s">
        <v>87</v>
      </c>
      <c r="C214" s="5">
        <v>1</v>
      </c>
      <c r="D214" s="5">
        <v>0</v>
      </c>
      <c r="E214" s="6">
        <f t="shared" si="32"/>
        <v>-1</v>
      </c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17</v>
      </c>
      <c r="D221" s="5">
        <v>19</v>
      </c>
      <c r="E221" s="6">
        <f t="shared" ref="E221:E223" si="33">IF(C221=0,"-",(D221-C221)/C221)</f>
        <v>0.11764705882352941</v>
      </c>
    </row>
    <row r="222" spans="2:5" ht="15" thickBot="1" x14ac:dyDescent="0.25">
      <c r="B222" s="16" t="s">
        <v>92</v>
      </c>
      <c r="C222" s="5">
        <v>13</v>
      </c>
      <c r="D222" s="5">
        <v>13</v>
      </c>
      <c r="E222" s="6">
        <f t="shared" si="33"/>
        <v>0</v>
      </c>
    </row>
    <row r="223" spans="2:5" ht="15" thickBot="1" x14ac:dyDescent="0.25">
      <c r="B223" s="16" t="s">
        <v>93</v>
      </c>
      <c r="C223" s="5">
        <v>47</v>
      </c>
      <c r="D223" s="5">
        <v>75</v>
      </c>
      <c r="E223" s="6">
        <f t="shared" si="33"/>
        <v>0.5957446808510638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fitToWidth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>
      <selection activeCell="C14" sqref="C14"/>
    </sheetView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881</v>
      </c>
      <c r="D14" s="5">
        <v>847</v>
      </c>
      <c r="E14" s="6">
        <f>IF(C14&gt;0,(D14-C14)/C14)</f>
        <v>-3.8592508513053347E-2</v>
      </c>
    </row>
    <row r="15" spans="1:5" ht="20.100000000000001" customHeight="1" thickBot="1" x14ac:dyDescent="0.25">
      <c r="B15" s="4" t="s">
        <v>17</v>
      </c>
      <c r="C15" s="5">
        <v>656</v>
      </c>
      <c r="D15" s="5">
        <v>728</v>
      </c>
      <c r="E15" s="6">
        <f t="shared" ref="E15:E25" si="0">IF(C15&gt;0,(D15-C15)/C15)</f>
        <v>0.10975609756097561</v>
      </c>
    </row>
    <row r="16" spans="1:5" ht="20.100000000000001" customHeight="1" thickBot="1" x14ac:dyDescent="0.25">
      <c r="B16" s="4" t="s">
        <v>18</v>
      </c>
      <c r="C16" s="5">
        <v>416</v>
      </c>
      <c r="D16" s="5">
        <v>469</v>
      </c>
      <c r="E16" s="6">
        <f t="shared" si="0"/>
        <v>0.12740384615384615</v>
      </c>
    </row>
    <row r="17" spans="2:5" ht="20.100000000000001" customHeight="1" thickBot="1" x14ac:dyDescent="0.25">
      <c r="B17" s="4" t="s">
        <v>19</v>
      </c>
      <c r="C17" s="5">
        <v>240</v>
      </c>
      <c r="D17" s="5">
        <v>259</v>
      </c>
      <c r="E17" s="6">
        <f t="shared" si="0"/>
        <v>7.9166666666666663E-2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7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19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0.36585365853658536</v>
      </c>
      <c r="D20" s="6">
        <f>D17/D15</f>
        <v>0.35576923076923078</v>
      </c>
      <c r="E20" s="6">
        <f t="shared" si="0"/>
        <v>-2.7564102564102508E-2</v>
      </c>
    </row>
    <row r="21" spans="2:5" ht="30" customHeight="1" thickBot="1" x14ac:dyDescent="0.25">
      <c r="B21" s="4" t="s">
        <v>23</v>
      </c>
      <c r="C21" s="5">
        <v>188</v>
      </c>
      <c r="D21" s="5">
        <v>97</v>
      </c>
      <c r="E21" s="6">
        <f t="shared" si="0"/>
        <v>-0.48404255319148937</v>
      </c>
    </row>
    <row r="22" spans="2:5" ht="20.100000000000001" customHeight="1" thickBot="1" x14ac:dyDescent="0.25">
      <c r="B22" s="4" t="s">
        <v>24</v>
      </c>
      <c r="C22" s="5">
        <v>110</v>
      </c>
      <c r="D22" s="5">
        <v>61</v>
      </c>
      <c r="E22" s="6">
        <f t="shared" si="0"/>
        <v>-0.44545454545454544</v>
      </c>
    </row>
    <row r="23" spans="2:5" ht="20.100000000000001" customHeight="1" thickBot="1" x14ac:dyDescent="0.25">
      <c r="B23" s="4" t="s">
        <v>25</v>
      </c>
      <c r="C23" s="5">
        <v>78</v>
      </c>
      <c r="D23" s="5">
        <v>36</v>
      </c>
      <c r="E23" s="6">
        <f t="shared" si="0"/>
        <v>-0.53846153846153844</v>
      </c>
    </row>
    <row r="24" spans="2:5" ht="20.100000000000001" customHeight="1" thickBot="1" x14ac:dyDescent="0.25">
      <c r="B24" s="4" t="s">
        <v>21</v>
      </c>
      <c r="C24" s="6">
        <f>C23/C21</f>
        <v>0.41489361702127658</v>
      </c>
      <c r="D24" s="6">
        <f t="shared" ref="D24" si="1">D23/D21</f>
        <v>0.37113402061855671</v>
      </c>
      <c r="E24" s="6">
        <f t="shared" si="0"/>
        <v>-0.10547184773988892</v>
      </c>
    </row>
    <row r="25" spans="2:5" ht="20.100000000000001" customHeight="1" thickBot="1" x14ac:dyDescent="0.25">
      <c r="B25" s="7" t="s">
        <v>26</v>
      </c>
      <c r="C25" s="6">
        <v>9.737546405494589E-2</v>
      </c>
      <c r="D25" s="6">
        <v>0.10816930874165513</v>
      </c>
      <c r="E25" s="6">
        <f t="shared" si="0"/>
        <v>0.11084768418272818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248</v>
      </c>
      <c r="D34" s="5">
        <v>224</v>
      </c>
      <c r="E34" s="6">
        <f>IF(C34&gt;0,(D34-C34)/C34,"-")</f>
        <v>-9.6774193548387094E-2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214</v>
      </c>
      <c r="D36" s="5">
        <v>179</v>
      </c>
      <c r="E36" s="6">
        <f t="shared" si="2"/>
        <v>-0.16355140186915887</v>
      </c>
    </row>
    <row r="37" spans="2:5" ht="20.100000000000001" customHeight="1" thickBot="1" x14ac:dyDescent="0.25">
      <c r="B37" s="4" t="s">
        <v>30</v>
      </c>
      <c r="C37" s="5">
        <v>34</v>
      </c>
      <c r="D37" s="5">
        <v>45</v>
      </c>
      <c r="E37" s="6">
        <f t="shared" si="2"/>
        <v>0.3235294117647059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117</v>
      </c>
      <c r="D44" s="5">
        <v>90</v>
      </c>
      <c r="E44" s="6">
        <f>IF(C44&gt;0,(D44-C44)/C44,"-")</f>
        <v>-0.23076923076923078</v>
      </c>
    </row>
    <row r="45" spans="2:5" ht="20.100000000000001" customHeight="1" thickBot="1" x14ac:dyDescent="0.25">
      <c r="B45" s="4" t="s">
        <v>34</v>
      </c>
      <c r="C45" s="5">
        <v>20</v>
      </c>
      <c r="D45" s="5">
        <v>9</v>
      </c>
      <c r="E45" s="6">
        <f t="shared" ref="E45:E51" si="3">IF(C45&gt;0,(D45-C45)/C45,"-")</f>
        <v>-0.55000000000000004</v>
      </c>
    </row>
    <row r="46" spans="2:5" ht="20.100000000000001" customHeight="1" thickBot="1" x14ac:dyDescent="0.25">
      <c r="B46" s="4" t="s">
        <v>31</v>
      </c>
      <c r="C46" s="5">
        <v>8</v>
      </c>
      <c r="D46" s="5">
        <v>11</v>
      </c>
      <c r="E46" s="6">
        <f t="shared" si="3"/>
        <v>0.375</v>
      </c>
    </row>
    <row r="47" spans="2:5" ht="20.100000000000001" customHeight="1" thickBot="1" x14ac:dyDescent="0.25">
      <c r="B47" s="4" t="s">
        <v>32</v>
      </c>
      <c r="C47" s="5">
        <v>296</v>
      </c>
      <c r="D47" s="5">
        <v>214</v>
      </c>
      <c r="E47" s="6">
        <f t="shared" si="3"/>
        <v>-0.27702702702702703</v>
      </c>
    </row>
    <row r="48" spans="2:5" ht="20.100000000000001" customHeight="1" thickBot="1" x14ac:dyDescent="0.25">
      <c r="B48" s="4" t="s">
        <v>35</v>
      </c>
      <c r="C48" s="5">
        <v>139</v>
      </c>
      <c r="D48" s="5">
        <v>79</v>
      </c>
      <c r="E48" s="6">
        <f t="shared" si="3"/>
        <v>-0.43165467625899279</v>
      </c>
    </row>
    <row r="49" spans="2:5" ht="20.100000000000001" customHeight="1" thickBot="1" x14ac:dyDescent="0.25">
      <c r="B49" s="4" t="s">
        <v>67</v>
      </c>
      <c r="C49" s="5">
        <v>120</v>
      </c>
      <c r="D49" s="5">
        <v>281</v>
      </c>
      <c r="E49" s="6">
        <f t="shared" si="3"/>
        <v>1.3416666666666666</v>
      </c>
    </row>
    <row r="50" spans="2:5" ht="20.100000000000001" customHeight="1" collapsed="1" thickBot="1" x14ac:dyDescent="0.25">
      <c r="B50" s="4" t="s">
        <v>36</v>
      </c>
      <c r="C50" s="6">
        <f>C44/(C44+C45)</f>
        <v>0.85401459854014594</v>
      </c>
      <c r="D50" s="6">
        <f>D44/(D44+D45)</f>
        <v>0.90909090909090906</v>
      </c>
      <c r="E50" s="6">
        <f t="shared" si="3"/>
        <v>6.4491064491064509E-2</v>
      </c>
    </row>
    <row r="51" spans="2:5" ht="20.100000000000001" customHeight="1" thickBot="1" x14ac:dyDescent="0.25">
      <c r="B51" s="4" t="s">
        <v>37</v>
      </c>
      <c r="C51" s="6">
        <f>C47/(C46+C47)</f>
        <v>0.97368421052631582</v>
      </c>
      <c r="D51" s="6">
        <f t="shared" ref="D51" si="4">D47/(D46+D47)</f>
        <v>0.95111111111111113</v>
      </c>
      <c r="E51" s="6">
        <f t="shared" si="3"/>
        <v>-2.3183183183183194E-2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137</v>
      </c>
      <c r="D58" s="5">
        <v>99</v>
      </c>
      <c r="E58" s="6">
        <f>IF(C58&gt;0,(D58-C58)/C58,"-")</f>
        <v>-0.27737226277372262</v>
      </c>
    </row>
    <row r="59" spans="2:5" ht="20.100000000000001" customHeight="1" thickBot="1" x14ac:dyDescent="0.25">
      <c r="B59" s="4" t="s">
        <v>41</v>
      </c>
      <c r="C59" s="5">
        <v>85</v>
      </c>
      <c r="D59" s="5">
        <v>65</v>
      </c>
      <c r="E59" s="6">
        <f t="shared" ref="E59:E63" si="5">IF(C59&gt;0,(D59-C59)/C59,"-")</f>
        <v>-0.23529411764705882</v>
      </c>
    </row>
    <row r="60" spans="2:5" ht="20.100000000000001" customHeight="1" thickBot="1" x14ac:dyDescent="0.25">
      <c r="B60" s="4" t="s">
        <v>42</v>
      </c>
      <c r="C60" s="5">
        <v>32</v>
      </c>
      <c r="D60" s="5">
        <v>25</v>
      </c>
      <c r="E60" s="6">
        <f t="shared" si="5"/>
        <v>-0.21875</v>
      </c>
    </row>
    <row r="61" spans="2:5" ht="20.100000000000001" customHeight="1" collapsed="1" thickBot="1" x14ac:dyDescent="0.25">
      <c r="B61" s="4" t="s">
        <v>98</v>
      </c>
      <c r="C61" s="6">
        <f>(C59+C60)/C58</f>
        <v>0.85401459854014594</v>
      </c>
      <c r="D61" s="6">
        <f>(D59+D60)/D58</f>
        <v>0.90909090909090906</v>
      </c>
      <c r="E61" s="6">
        <f t="shared" si="5"/>
        <v>6.4491064491064509E-2</v>
      </c>
    </row>
    <row r="62" spans="2:5" ht="20.100000000000001" customHeight="1" thickBot="1" x14ac:dyDescent="0.25">
      <c r="B62" s="4" t="s">
        <v>39</v>
      </c>
      <c r="C62" s="6">
        <v>0.85</v>
      </c>
      <c r="D62" s="6">
        <v>0.91549295774647887</v>
      </c>
      <c r="E62" s="6">
        <f t="shared" si="5"/>
        <v>7.7050538525269288E-2</v>
      </c>
    </row>
    <row r="63" spans="2:5" ht="20.100000000000001" customHeight="1" thickBot="1" x14ac:dyDescent="0.25">
      <c r="B63" s="4" t="s">
        <v>40</v>
      </c>
      <c r="C63" s="6">
        <v>0.86486486486486491</v>
      </c>
      <c r="D63" s="6">
        <v>0.8928571428571429</v>
      </c>
      <c r="E63" s="6">
        <f t="shared" si="5"/>
        <v>3.2366071428571425E-2</v>
      </c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741</v>
      </c>
      <c r="D70" s="5">
        <v>803</v>
      </c>
      <c r="E70" s="6">
        <f>IF(C70&gt;0,(D70-C70)/C70,"-")</f>
        <v>8.3670715249662617E-2</v>
      </c>
    </row>
    <row r="71" spans="2:10" ht="20.100000000000001" customHeight="1" thickBot="1" x14ac:dyDescent="0.25">
      <c r="B71" s="4" t="s">
        <v>45</v>
      </c>
      <c r="C71" s="5">
        <v>276</v>
      </c>
      <c r="D71" s="5">
        <v>150</v>
      </c>
      <c r="E71" s="6">
        <f t="shared" ref="E71:E77" si="6">IF(C71&gt;0,(D71-C71)/C71,"-")</f>
        <v>-0.45652173913043476</v>
      </c>
    </row>
    <row r="72" spans="2:10" ht="20.100000000000001" customHeight="1" thickBot="1" x14ac:dyDescent="0.25">
      <c r="B72" s="4" t="s">
        <v>43</v>
      </c>
      <c r="C72" s="5">
        <v>1</v>
      </c>
      <c r="D72" s="5">
        <v>1</v>
      </c>
      <c r="E72" s="6">
        <f t="shared" si="6"/>
        <v>0</v>
      </c>
    </row>
    <row r="73" spans="2:10" ht="20.100000000000001" customHeight="1" thickBot="1" x14ac:dyDescent="0.25">
      <c r="B73" s="4" t="s">
        <v>46</v>
      </c>
      <c r="C73" s="5">
        <v>261</v>
      </c>
      <c r="D73" s="5">
        <v>522</v>
      </c>
      <c r="E73" s="6">
        <f t="shared" si="6"/>
        <v>1</v>
      </c>
    </row>
    <row r="74" spans="2:10" ht="20.100000000000001" customHeight="1" thickBot="1" x14ac:dyDescent="0.25">
      <c r="B74" s="4" t="s">
        <v>47</v>
      </c>
      <c r="C74" s="5">
        <v>168</v>
      </c>
      <c r="D74" s="5">
        <v>97</v>
      </c>
      <c r="E74" s="6">
        <f t="shared" si="6"/>
        <v>-0.42261904761904762</v>
      </c>
    </row>
    <row r="75" spans="2:10" ht="20.100000000000001" customHeight="1" thickBot="1" x14ac:dyDescent="0.25">
      <c r="B75" s="4" t="s">
        <v>48</v>
      </c>
      <c r="C75" s="5">
        <v>35</v>
      </c>
      <c r="D75" s="5">
        <v>33</v>
      </c>
      <c r="E75" s="6">
        <f t="shared" si="6"/>
        <v>-5.7142857142857141E-2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68</v>
      </c>
      <c r="D90" s="5">
        <v>23</v>
      </c>
      <c r="E90" s="6">
        <f>IF(C90&gt;0,(D90-C90)/C90,"-")</f>
        <v>-0.66176470588235292</v>
      </c>
    </row>
    <row r="91" spans="2:5" ht="29.25" thickBot="1" x14ac:dyDescent="0.25">
      <c r="B91" s="4" t="s">
        <v>52</v>
      </c>
      <c r="C91" s="5">
        <v>69</v>
      </c>
      <c r="D91" s="5">
        <v>9</v>
      </c>
      <c r="E91" s="6">
        <f t="shared" ref="E91:E93" si="7">IF(C91&gt;0,(D91-C91)/C91,"-")</f>
        <v>-0.86956521739130432</v>
      </c>
    </row>
    <row r="92" spans="2:5" ht="29.25" customHeight="1" thickBot="1" x14ac:dyDescent="0.25">
      <c r="B92" s="4" t="s">
        <v>53</v>
      </c>
      <c r="C92" s="5">
        <v>55</v>
      </c>
      <c r="D92" s="5">
        <v>11</v>
      </c>
      <c r="E92" s="6">
        <f t="shared" si="7"/>
        <v>-0.8</v>
      </c>
    </row>
    <row r="93" spans="2:5" ht="29.25" customHeight="1" thickBot="1" x14ac:dyDescent="0.25">
      <c r="B93" s="4" t="s">
        <v>54</v>
      </c>
      <c r="C93" s="6">
        <f>(C90+C91)/(C90+C91+C92)</f>
        <v>0.71354166666666663</v>
      </c>
      <c r="D93" s="6">
        <f>(D90+D91)/(D90+D91+D92)</f>
        <v>0.7441860465116279</v>
      </c>
      <c r="E93" s="6">
        <f t="shared" si="7"/>
        <v>4.2946868103887328E-2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192</v>
      </c>
      <c r="D100" s="5">
        <v>43</v>
      </c>
      <c r="E100" s="6">
        <f>IF(C100&gt;0,(D100-C100)/C100,"-")</f>
        <v>-0.77604166666666663</v>
      </c>
    </row>
    <row r="101" spans="2:5" ht="20.100000000000001" customHeight="1" thickBot="1" x14ac:dyDescent="0.25">
      <c r="B101" s="4" t="s">
        <v>41</v>
      </c>
      <c r="C101" s="5">
        <v>62</v>
      </c>
      <c r="D101" s="5">
        <v>22</v>
      </c>
      <c r="E101" s="6">
        <f t="shared" ref="E101:E105" si="8">IF(C101&gt;0,(D101-C101)/C101,"-")</f>
        <v>-0.64516129032258063</v>
      </c>
    </row>
    <row r="102" spans="2:5" ht="20.100000000000001" customHeight="1" thickBot="1" x14ac:dyDescent="0.25">
      <c r="B102" s="4" t="s">
        <v>42</v>
      </c>
      <c r="C102" s="5">
        <v>75</v>
      </c>
      <c r="D102" s="5">
        <v>10</v>
      </c>
      <c r="E102" s="6">
        <f t="shared" si="8"/>
        <v>-0.8666666666666667</v>
      </c>
    </row>
    <row r="103" spans="2:5" ht="20.100000000000001" customHeight="1" thickBot="1" x14ac:dyDescent="0.25">
      <c r="B103" s="4" t="s">
        <v>98</v>
      </c>
      <c r="C103" s="6">
        <f>(C101+C102)/C100</f>
        <v>0.71354166666666663</v>
      </c>
      <c r="D103" s="6">
        <f>(D101+D102)/D100</f>
        <v>0.7441860465116279</v>
      </c>
      <c r="E103" s="6">
        <f t="shared" si="8"/>
        <v>4.2946868103887328E-2</v>
      </c>
    </row>
    <row r="104" spans="2:5" ht="20.100000000000001" customHeight="1" thickBot="1" x14ac:dyDescent="0.25">
      <c r="B104" s="4" t="s">
        <v>39</v>
      </c>
      <c r="C104" s="6">
        <v>0.68131868131868134</v>
      </c>
      <c r="D104" s="6">
        <v>0.75862068965517238</v>
      </c>
      <c r="E104" s="6">
        <f t="shared" si="8"/>
        <v>0.11345939933259168</v>
      </c>
    </row>
    <row r="105" spans="2:5" ht="20.100000000000001" customHeight="1" thickBot="1" x14ac:dyDescent="0.25">
      <c r="B105" s="4" t="s">
        <v>40</v>
      </c>
      <c r="C105" s="6">
        <v>0.74257425742574257</v>
      </c>
      <c r="D105" s="6">
        <v>0.7142857142857143</v>
      </c>
      <c r="E105" s="6">
        <f t="shared" si="8"/>
        <v>-3.8095238095238064E-2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212</v>
      </c>
      <c r="D112" s="5">
        <v>76</v>
      </c>
      <c r="E112" s="6">
        <f>IF(C112&gt;0,(D112-C112)/C112,"-")</f>
        <v>-0.64150943396226412</v>
      </c>
    </row>
    <row r="113" spans="2:14" ht="15" thickBot="1" x14ac:dyDescent="0.25">
      <c r="B113" s="4" t="s">
        <v>56</v>
      </c>
      <c r="C113" s="5">
        <v>129</v>
      </c>
      <c r="D113" s="5">
        <v>55</v>
      </c>
      <c r="E113" s="6">
        <f t="shared" ref="E113:E114" si="9">IF(C113&gt;0,(D113-C113)/C113,"-")</f>
        <v>-0.5736434108527132</v>
      </c>
    </row>
    <row r="114" spans="2:14" ht="15" thickBot="1" x14ac:dyDescent="0.25">
      <c r="B114" s="4" t="s">
        <v>57</v>
      </c>
      <c r="C114" s="5">
        <v>83</v>
      </c>
      <c r="D114" s="5">
        <v>21</v>
      </c>
      <c r="E114" s="6">
        <f t="shared" si="9"/>
        <v>-0.74698795180722888</v>
      </c>
    </row>
    <row r="115" spans="2:14" x14ac:dyDescent="0.2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4" x14ac:dyDescent="0.2">
      <c r="B116" s="22"/>
      <c r="C116" s="22"/>
      <c r="D116" s="22"/>
      <c r="E116" s="22"/>
      <c r="F116" s="22"/>
      <c r="G116" s="22"/>
      <c r="H116" s="22"/>
      <c r="I116" s="22"/>
      <c r="J116" s="22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</v>
      </c>
      <c r="D128" s="10">
        <v>0</v>
      </c>
      <c r="E128" s="10">
        <v>0</v>
      </c>
      <c r="F128" s="10">
        <v>1</v>
      </c>
      <c r="G128" s="10">
        <v>1</v>
      </c>
      <c r="H128" s="10">
        <v>0</v>
      </c>
      <c r="I128" s="10">
        <v>0</v>
      </c>
      <c r="J128" s="10">
        <v>1</v>
      </c>
      <c r="K128" s="6">
        <f>IF(C128=0,"-",(G128-C128)/C128)</f>
        <v>0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0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0</v>
      </c>
      <c r="E133" s="10">
        <v>0</v>
      </c>
      <c r="F133" s="10">
        <v>1</v>
      </c>
      <c r="G133" s="10">
        <v>1</v>
      </c>
      <c r="H133" s="10">
        <v>0</v>
      </c>
      <c r="I133" s="10">
        <v>0</v>
      </c>
      <c r="J133" s="10">
        <v>1</v>
      </c>
      <c r="K133" s="6">
        <f t="shared" si="11"/>
        <v>0</v>
      </c>
      <c r="L133" s="6" t="str">
        <f t="shared" si="10"/>
        <v>-</v>
      </c>
      <c r="M133" s="6" t="str">
        <f t="shared" si="10"/>
        <v>-</v>
      </c>
      <c r="N133" s="6">
        <f t="shared" si="10"/>
        <v>0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1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>
        <f>IF(OR(C134="-",G134="-"),"-",(G134-C134)/C134)</f>
        <v>0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7</v>
      </c>
      <c r="D143" s="10">
        <v>0</v>
      </c>
      <c r="E143" s="10">
        <v>0</v>
      </c>
      <c r="F143" s="10">
        <v>7</v>
      </c>
      <c r="G143" s="10">
        <v>3</v>
      </c>
      <c r="H143" s="10">
        <v>0</v>
      </c>
      <c r="I143" s="10">
        <v>0</v>
      </c>
      <c r="J143" s="10">
        <v>3</v>
      </c>
      <c r="K143" s="6">
        <f>IF(C143=0,"-",(G143-C143)/C143)</f>
        <v>-0.5714285714285714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-0.5714285714285714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35</v>
      </c>
      <c r="D145" s="10">
        <v>0</v>
      </c>
      <c r="E145" s="10">
        <v>1</v>
      </c>
      <c r="F145" s="10">
        <v>36</v>
      </c>
      <c r="G145" s="10">
        <v>6</v>
      </c>
      <c r="H145" s="10">
        <v>0</v>
      </c>
      <c r="I145" s="10">
        <v>1</v>
      </c>
      <c r="J145" s="10">
        <v>7</v>
      </c>
      <c r="K145" s="6">
        <f t="shared" si="16"/>
        <v>-0.82857142857142863</v>
      </c>
      <c r="L145" s="6" t="str">
        <f t="shared" si="15"/>
        <v>-</v>
      </c>
      <c r="M145" s="6">
        <f t="shared" si="15"/>
        <v>0</v>
      </c>
      <c r="N145" s="6">
        <f t="shared" si="15"/>
        <v>-0.80555555555555558</v>
      </c>
    </row>
    <row r="146" spans="2:14" ht="15" thickBot="1" x14ac:dyDescent="0.25">
      <c r="B146" s="4" t="s">
        <v>74</v>
      </c>
      <c r="C146" s="10">
        <v>12</v>
      </c>
      <c r="D146" s="10">
        <v>0</v>
      </c>
      <c r="E146" s="10">
        <v>3</v>
      </c>
      <c r="F146" s="10">
        <v>15</v>
      </c>
      <c r="G146" s="10">
        <v>2</v>
      </c>
      <c r="H146" s="10">
        <v>0</v>
      </c>
      <c r="I146" s="10">
        <v>1</v>
      </c>
      <c r="J146" s="10">
        <v>3</v>
      </c>
      <c r="K146" s="6">
        <f t="shared" si="16"/>
        <v>-0.83333333333333337</v>
      </c>
      <c r="L146" s="6" t="str">
        <f t="shared" si="15"/>
        <v>-</v>
      </c>
      <c r="M146" s="6">
        <f t="shared" si="15"/>
        <v>-0.66666666666666663</v>
      </c>
      <c r="N146" s="6">
        <f t="shared" si="15"/>
        <v>-0.8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1</v>
      </c>
      <c r="H147" s="10">
        <v>0</v>
      </c>
      <c r="I147" s="10">
        <v>0</v>
      </c>
      <c r="J147" s="10">
        <v>1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54</v>
      </c>
      <c r="D148" s="10">
        <v>0</v>
      </c>
      <c r="E148" s="10">
        <v>4</v>
      </c>
      <c r="F148" s="10">
        <v>58</v>
      </c>
      <c r="G148" s="10">
        <v>12</v>
      </c>
      <c r="H148" s="10">
        <v>0</v>
      </c>
      <c r="I148" s="10">
        <v>2</v>
      </c>
      <c r="J148" s="10">
        <v>14</v>
      </c>
      <c r="K148" s="6">
        <f t="shared" ref="K148" si="17">IF(C148=0,"-",(G148-C148)/C148)</f>
        <v>-0.77777777777777779</v>
      </c>
      <c r="L148" s="6" t="str">
        <f t="shared" ref="L148" si="18">IF(D148=0,"-",(H148-D148)/D148)</f>
        <v>-</v>
      </c>
      <c r="M148" s="6">
        <f t="shared" ref="M148" si="19">IF(E148=0,"-",(I148-E148)/E148)</f>
        <v>-0.5</v>
      </c>
      <c r="N148" s="6">
        <f t="shared" ref="N148" si="20">IF(F148=0,"-",(J148-F148)/F148)</f>
        <v>-0.75862068965517238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0.16666666666666666</v>
      </c>
      <c r="D149" s="6" t="str">
        <f t="shared" si="21"/>
        <v>-</v>
      </c>
      <c r="E149" s="6" t="str">
        <f t="shared" si="21"/>
        <v>-</v>
      </c>
      <c r="F149" s="6">
        <f t="shared" si="21"/>
        <v>0.16279069767441862</v>
      </c>
      <c r="G149" s="6">
        <f t="shared" si="21"/>
        <v>0.33333333333333331</v>
      </c>
      <c r="H149" s="6" t="str">
        <f t="shared" si="21"/>
        <v>-</v>
      </c>
      <c r="I149" s="6" t="str">
        <f t="shared" si="21"/>
        <v>-</v>
      </c>
      <c r="J149" s="6">
        <f t="shared" si="21"/>
        <v>0.3</v>
      </c>
      <c r="K149" s="6">
        <f>IF(OR(C149="-",G149="-"),"-",(G149-C149)/C149)</f>
        <v>1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0.84285714285714264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47</v>
      </c>
      <c r="D157" s="19">
        <v>8</v>
      </c>
      <c r="E157" s="18">
        <f>IF(C157=0,"-",(D157-C157)/C157)</f>
        <v>-0.82978723404255317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7</v>
      </c>
      <c r="D158" s="19">
        <v>3</v>
      </c>
      <c r="E158" s="18">
        <f t="shared" ref="E158:E159" si="23">IF(C158=0,"-",(D158-C158)/C158)</f>
        <v>-0.5714285714285714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1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0.87037037037037035</v>
      </c>
      <c r="D160" s="18">
        <f>IF(D157=0,"-",D157/(D157+D158+D159))</f>
        <v>0.66666666666666663</v>
      </c>
      <c r="E160" s="18">
        <f>IF(OR(C160="-",D160="-"),"-",(D160-C160)/C160)</f>
        <v>-0.23404255319148939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</v>
      </c>
      <c r="D166" s="5">
        <v>1</v>
      </c>
      <c r="E166" s="6">
        <f t="shared" ref="E166:E168" si="24">IF(C166=0,"-",(D166-C166)/C166)</f>
        <v>0</v>
      </c>
    </row>
    <row r="167" spans="2:14" ht="20.100000000000001" customHeight="1" thickBot="1" x14ac:dyDescent="0.25">
      <c r="B167" s="4" t="s">
        <v>41</v>
      </c>
      <c r="C167" s="5">
        <v>1</v>
      </c>
      <c r="D167" s="5">
        <v>1</v>
      </c>
      <c r="E167" s="6">
        <f t="shared" si="24"/>
        <v>0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1</v>
      </c>
      <c r="E169" s="6">
        <f t="shared" ref="E169:E171" si="25">IF(OR(C169="-",D169="-"),"-",(D169-C169)/C169)</f>
        <v>0</v>
      </c>
    </row>
    <row r="170" spans="2:14" ht="20.100000000000001" customHeight="1" thickBot="1" x14ac:dyDescent="0.25">
      <c r="B170" s="4" t="s">
        <v>39</v>
      </c>
      <c r="C170" s="6">
        <v>1</v>
      </c>
      <c r="D170" s="6">
        <v>1</v>
      </c>
      <c r="E170" s="6">
        <f t="shared" si="25"/>
        <v>0</v>
      </c>
    </row>
    <row r="171" spans="2:14" ht="20.100000000000001" customHeight="1" thickBot="1" x14ac:dyDescent="0.25">
      <c r="B171" s="4" t="s">
        <v>40</v>
      </c>
      <c r="C171" s="6" t="s">
        <v>104</v>
      </c>
      <c r="D171" s="6" t="s">
        <v>104</v>
      </c>
      <c r="E171" s="6" t="str">
        <f t="shared" si="25"/>
        <v>-</v>
      </c>
    </row>
    <row r="177" spans="2:10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10" ht="15" thickBot="1" x14ac:dyDescent="0.25">
      <c r="B178" s="15" t="s">
        <v>81</v>
      </c>
      <c r="C178" s="5">
        <v>0</v>
      </c>
      <c r="D178" s="5">
        <v>0</v>
      </c>
      <c r="E178" s="6" t="str">
        <f>IF(C178=0,"-",(D178-C178)/C178)</f>
        <v>-</v>
      </c>
      <c r="H178" s="13"/>
    </row>
    <row r="179" spans="2:10" ht="15" thickBot="1" x14ac:dyDescent="0.25">
      <c r="B179" s="4" t="s">
        <v>43</v>
      </c>
      <c r="C179" s="5">
        <v>0</v>
      </c>
      <c r="D179" s="5">
        <v>0</v>
      </c>
      <c r="E179" s="6" t="str">
        <f t="shared" ref="E179:E185" si="26">IF(C179=0,"-",(D179-C179)/C179)</f>
        <v>-</v>
      </c>
      <c r="H179" s="13"/>
    </row>
    <row r="180" spans="2:10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10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10" ht="15" thickBot="1" x14ac:dyDescent="0.25">
      <c r="B182" s="15" t="s">
        <v>79</v>
      </c>
      <c r="C182" s="5">
        <v>59</v>
      </c>
      <c r="D182" s="5">
        <v>8</v>
      </c>
      <c r="E182" s="6">
        <f t="shared" si="26"/>
        <v>-0.86440677966101698</v>
      </c>
      <c r="H182" s="13"/>
    </row>
    <row r="183" spans="2:10" ht="15" thickBot="1" x14ac:dyDescent="0.25">
      <c r="B183" s="4" t="s">
        <v>47</v>
      </c>
      <c r="C183" s="5">
        <v>52</v>
      </c>
      <c r="D183" s="5">
        <v>6</v>
      </c>
      <c r="E183" s="6">
        <f t="shared" si="26"/>
        <v>-0.88461538461538458</v>
      </c>
      <c r="H183" s="13"/>
    </row>
    <row r="184" spans="2:10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10" ht="15" thickBot="1" x14ac:dyDescent="0.25">
      <c r="B185" s="4" t="s">
        <v>80</v>
      </c>
      <c r="C185" s="5">
        <v>7</v>
      </c>
      <c r="D185" s="5">
        <v>2</v>
      </c>
      <c r="E185" s="6">
        <f t="shared" si="26"/>
        <v>-0.7142857142857143</v>
      </c>
      <c r="H185" s="13"/>
    </row>
    <row r="186" spans="2:10" x14ac:dyDescent="0.2"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2:10" x14ac:dyDescent="0.2">
      <c r="B187" s="22"/>
      <c r="C187" s="22"/>
      <c r="D187" s="22"/>
      <c r="E187" s="22"/>
      <c r="F187" s="22"/>
      <c r="G187" s="22"/>
      <c r="H187" s="22"/>
      <c r="I187" s="22"/>
      <c r="J187" s="22"/>
    </row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2</v>
      </c>
      <c r="D197" s="5">
        <v>1</v>
      </c>
      <c r="E197" s="6">
        <f t="shared" ref="E197:E200" si="27">IF(C197=0,"-",(D197-C197)/C197)</f>
        <v>-0.5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2</v>
      </c>
      <c r="D199" s="5">
        <v>1</v>
      </c>
      <c r="E199" s="6">
        <f t="shared" si="27"/>
        <v>-0.5</v>
      </c>
    </row>
    <row r="200" spans="2:5" ht="15" thickBot="1" x14ac:dyDescent="0.25">
      <c r="B200" s="4" t="s">
        <v>85</v>
      </c>
      <c r="C200" s="5">
        <v>1</v>
      </c>
      <c r="D200" s="5">
        <v>1</v>
      </c>
      <c r="E200" s="6">
        <f t="shared" si="27"/>
        <v>0</v>
      </c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2</v>
      </c>
      <c r="D208" s="5">
        <v>1</v>
      </c>
      <c r="E208" s="6">
        <f t="shared" si="28"/>
        <v>-0.5</v>
      </c>
    </row>
    <row r="209" spans="2:5" ht="20.100000000000001" customHeight="1" thickBot="1" x14ac:dyDescent="0.25">
      <c r="B209" s="17" t="s">
        <v>86</v>
      </c>
      <c r="C209" s="5">
        <v>0</v>
      </c>
      <c r="D209" s="5">
        <v>1</v>
      </c>
      <c r="E209" s="6" t="str">
        <f t="shared" si="28"/>
        <v>-</v>
      </c>
    </row>
    <row r="210" spans="2:5" ht="20.100000000000001" customHeight="1" thickBot="1" x14ac:dyDescent="0.25">
      <c r="B210" s="17" t="s">
        <v>87</v>
      </c>
      <c r="C210" s="5">
        <v>2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4</v>
      </c>
      <c r="D221" s="5">
        <v>3</v>
      </c>
      <c r="E221" s="6">
        <f t="shared" ref="E221:E223" si="30">IF(C221=0,"-",(D221-C221)/C221)</f>
        <v>-0.25</v>
      </c>
    </row>
    <row r="222" spans="2:5" ht="15" thickBot="1" x14ac:dyDescent="0.25">
      <c r="B222" s="16" t="s">
        <v>92</v>
      </c>
      <c r="C222" s="5">
        <v>6</v>
      </c>
      <c r="D222" s="5">
        <v>1</v>
      </c>
      <c r="E222" s="6">
        <f t="shared" si="30"/>
        <v>-0.83333333333333337</v>
      </c>
    </row>
    <row r="223" spans="2:5" ht="15" thickBot="1" x14ac:dyDescent="0.25">
      <c r="B223" s="16" t="s">
        <v>93</v>
      </c>
      <c r="C223" s="5">
        <v>6</v>
      </c>
      <c r="D223" s="5">
        <v>11</v>
      </c>
      <c r="E223" s="6">
        <f t="shared" si="30"/>
        <v>0.83333333333333337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>
      <selection activeCell="C14" sqref="C14"/>
    </sheetView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697</v>
      </c>
      <c r="D14" s="5">
        <v>697</v>
      </c>
      <c r="E14" s="6">
        <f>IF(C14&gt;0,(D14-C14)/C14)</f>
        <v>0</v>
      </c>
    </row>
    <row r="15" spans="1:5" ht="20.100000000000001" customHeight="1" thickBot="1" x14ac:dyDescent="0.25">
      <c r="B15" s="4" t="s">
        <v>17</v>
      </c>
      <c r="C15" s="5">
        <v>697</v>
      </c>
      <c r="D15" s="5">
        <v>683</v>
      </c>
      <c r="E15" s="6">
        <f t="shared" ref="E15:E25" si="0">IF(C15&gt;0,(D15-C15)/C15)</f>
        <v>-2.0086083213773313E-2</v>
      </c>
    </row>
    <row r="16" spans="1:5" ht="20.100000000000001" customHeight="1" thickBot="1" x14ac:dyDescent="0.25">
      <c r="B16" s="4" t="s">
        <v>18</v>
      </c>
      <c r="C16" s="5">
        <v>540</v>
      </c>
      <c r="D16" s="5">
        <v>489</v>
      </c>
      <c r="E16" s="6">
        <f t="shared" si="0"/>
        <v>-9.4444444444444442E-2</v>
      </c>
    </row>
    <row r="17" spans="2:5" ht="20.100000000000001" customHeight="1" thickBot="1" x14ac:dyDescent="0.25">
      <c r="B17" s="4" t="s">
        <v>19</v>
      </c>
      <c r="C17" s="5">
        <v>157</v>
      </c>
      <c r="D17" s="5">
        <v>194</v>
      </c>
      <c r="E17" s="6">
        <f t="shared" si="0"/>
        <v>0.2356687898089172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22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1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0.22525107604017217</v>
      </c>
      <c r="D20" s="6">
        <f>D17/D15</f>
        <v>0.28404099560761348</v>
      </c>
      <c r="E20" s="6">
        <f t="shared" si="0"/>
        <v>0.2609972862325261</v>
      </c>
    </row>
    <row r="21" spans="2:5" ht="30" customHeight="1" thickBot="1" x14ac:dyDescent="0.25">
      <c r="B21" s="4" t="s">
        <v>23</v>
      </c>
      <c r="C21" s="5">
        <v>183</v>
      </c>
      <c r="D21" s="5">
        <v>64</v>
      </c>
      <c r="E21" s="6">
        <f t="shared" si="0"/>
        <v>-0.65027322404371579</v>
      </c>
    </row>
    <row r="22" spans="2:5" ht="20.100000000000001" customHeight="1" thickBot="1" x14ac:dyDescent="0.25">
      <c r="B22" s="4" t="s">
        <v>24</v>
      </c>
      <c r="C22" s="5">
        <v>145</v>
      </c>
      <c r="D22" s="5">
        <v>52</v>
      </c>
      <c r="E22" s="6">
        <f t="shared" si="0"/>
        <v>-0.64137931034482754</v>
      </c>
    </row>
    <row r="23" spans="2:5" ht="20.100000000000001" customHeight="1" thickBot="1" x14ac:dyDescent="0.25">
      <c r="B23" s="4" t="s">
        <v>25</v>
      </c>
      <c r="C23" s="5">
        <v>38</v>
      </c>
      <c r="D23" s="5">
        <v>12</v>
      </c>
      <c r="E23" s="6">
        <f t="shared" si="0"/>
        <v>-0.68421052631578949</v>
      </c>
    </row>
    <row r="24" spans="2:5" ht="20.100000000000001" customHeight="1" thickBot="1" x14ac:dyDescent="0.25">
      <c r="B24" s="4" t="s">
        <v>21</v>
      </c>
      <c r="C24" s="6">
        <f>C23/C21</f>
        <v>0.20765027322404372</v>
      </c>
      <c r="D24" s="6">
        <f t="shared" ref="D24" si="1">D23/D21</f>
        <v>0.1875</v>
      </c>
      <c r="E24" s="6">
        <f t="shared" si="0"/>
        <v>-9.7039473684210564E-2</v>
      </c>
    </row>
    <row r="25" spans="2:5" ht="20.100000000000001" customHeight="1" thickBot="1" x14ac:dyDescent="0.25">
      <c r="B25" s="7" t="s">
        <v>26</v>
      </c>
      <c r="C25" s="6">
        <v>0.13105962742963304</v>
      </c>
      <c r="D25" s="6">
        <v>0.12822077251607453</v>
      </c>
      <c r="E25" s="6">
        <f t="shared" si="0"/>
        <v>-2.1660788827457277E-2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201</v>
      </c>
      <c r="D34" s="5">
        <v>155</v>
      </c>
      <c r="E34" s="6">
        <f>IF(C34&gt;0,(D34-C34)/C34,"-")</f>
        <v>-0.22885572139303484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146</v>
      </c>
      <c r="D36" s="5">
        <v>116</v>
      </c>
      <c r="E36" s="6">
        <f t="shared" si="2"/>
        <v>-0.20547945205479451</v>
      </c>
    </row>
    <row r="37" spans="2:5" ht="20.100000000000001" customHeight="1" thickBot="1" x14ac:dyDescent="0.25">
      <c r="B37" s="4" t="s">
        <v>30</v>
      </c>
      <c r="C37" s="5">
        <v>55</v>
      </c>
      <c r="D37" s="5">
        <v>39</v>
      </c>
      <c r="E37" s="6">
        <f t="shared" si="2"/>
        <v>-0.29090909090909089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103</v>
      </c>
      <c r="D44" s="5">
        <v>61</v>
      </c>
      <c r="E44" s="6">
        <f>IF(C44&gt;0,(D44-C44)/C44,"-")</f>
        <v>-0.40776699029126212</v>
      </c>
    </row>
    <row r="45" spans="2:5" ht="20.100000000000001" customHeight="1" thickBot="1" x14ac:dyDescent="0.25">
      <c r="B45" s="4" t="s">
        <v>34</v>
      </c>
      <c r="C45" s="5">
        <v>11</v>
      </c>
      <c r="D45" s="5">
        <v>3</v>
      </c>
      <c r="E45" s="6">
        <f t="shared" ref="E45:E51" si="3">IF(C45&gt;0,(D45-C45)/C45,"-")</f>
        <v>-0.72727272727272729</v>
      </c>
    </row>
    <row r="46" spans="2:5" ht="20.100000000000001" customHeight="1" thickBot="1" x14ac:dyDescent="0.25">
      <c r="B46" s="4" t="s">
        <v>31</v>
      </c>
      <c r="C46" s="5">
        <v>4</v>
      </c>
      <c r="D46" s="5">
        <v>5</v>
      </c>
      <c r="E46" s="6">
        <f t="shared" si="3"/>
        <v>0.25</v>
      </c>
    </row>
    <row r="47" spans="2:5" ht="20.100000000000001" customHeight="1" thickBot="1" x14ac:dyDescent="0.25">
      <c r="B47" s="4" t="s">
        <v>32</v>
      </c>
      <c r="C47" s="5">
        <v>262</v>
      </c>
      <c r="D47" s="5">
        <v>171</v>
      </c>
      <c r="E47" s="6">
        <f t="shared" si="3"/>
        <v>-0.34732824427480918</v>
      </c>
    </row>
    <row r="48" spans="2:5" ht="20.100000000000001" customHeight="1" thickBot="1" x14ac:dyDescent="0.25">
      <c r="B48" s="4" t="s">
        <v>35</v>
      </c>
      <c r="C48" s="5">
        <v>143</v>
      </c>
      <c r="D48" s="5">
        <v>39</v>
      </c>
      <c r="E48" s="6">
        <f t="shared" si="3"/>
        <v>-0.72727272727272729</v>
      </c>
    </row>
    <row r="49" spans="2:5" ht="20.100000000000001" customHeight="1" thickBot="1" x14ac:dyDescent="0.25">
      <c r="B49" s="4" t="s">
        <v>67</v>
      </c>
      <c r="C49" s="5">
        <v>72</v>
      </c>
      <c r="D49" s="5">
        <v>135</v>
      </c>
      <c r="E49" s="6">
        <f t="shared" si="3"/>
        <v>0.875</v>
      </c>
    </row>
    <row r="50" spans="2:5" ht="20.100000000000001" customHeight="1" collapsed="1" thickBot="1" x14ac:dyDescent="0.25">
      <c r="B50" s="4" t="s">
        <v>36</v>
      </c>
      <c r="C50" s="6">
        <f>C44/(C44+C45)</f>
        <v>0.90350877192982459</v>
      </c>
      <c r="D50" s="6">
        <f>D44/(D44+D45)</f>
        <v>0.953125</v>
      </c>
      <c r="E50" s="6">
        <f t="shared" si="3"/>
        <v>5.4915048543689282E-2</v>
      </c>
    </row>
    <row r="51" spans="2:5" ht="20.100000000000001" customHeight="1" thickBot="1" x14ac:dyDescent="0.25">
      <c r="B51" s="4" t="s">
        <v>37</v>
      </c>
      <c r="C51" s="6">
        <f>C47/(C46+C47)</f>
        <v>0.98496240601503759</v>
      </c>
      <c r="D51" s="6">
        <f t="shared" ref="D51" si="4">D47/(D46+D47)</f>
        <v>0.97159090909090906</v>
      </c>
      <c r="E51" s="6">
        <f t="shared" si="3"/>
        <v>-1.3575641915336603E-2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114</v>
      </c>
      <c r="D58" s="5">
        <v>64</v>
      </c>
      <c r="E58" s="6">
        <f>IF(C58&gt;0,(D58-C58)/C58,"-")</f>
        <v>-0.43859649122807015</v>
      </c>
    </row>
    <row r="59" spans="2:5" ht="20.100000000000001" customHeight="1" thickBot="1" x14ac:dyDescent="0.25">
      <c r="B59" s="4" t="s">
        <v>41</v>
      </c>
      <c r="C59" s="5">
        <v>82</v>
      </c>
      <c r="D59" s="5">
        <v>51</v>
      </c>
      <c r="E59" s="6">
        <f t="shared" ref="E59:E63" si="5">IF(C59&gt;0,(D59-C59)/C59,"-")</f>
        <v>-0.37804878048780488</v>
      </c>
    </row>
    <row r="60" spans="2:5" ht="20.100000000000001" customHeight="1" thickBot="1" x14ac:dyDescent="0.25">
      <c r="B60" s="4" t="s">
        <v>42</v>
      </c>
      <c r="C60" s="5">
        <v>21</v>
      </c>
      <c r="D60" s="5">
        <v>10</v>
      </c>
      <c r="E60" s="6">
        <f t="shared" si="5"/>
        <v>-0.52380952380952384</v>
      </c>
    </row>
    <row r="61" spans="2:5" ht="20.100000000000001" customHeight="1" collapsed="1" thickBot="1" x14ac:dyDescent="0.25">
      <c r="B61" s="4" t="s">
        <v>98</v>
      </c>
      <c r="C61" s="6">
        <f>(C59+C60)/C58</f>
        <v>0.90350877192982459</v>
      </c>
      <c r="D61" s="6">
        <f>(D59+D60)/D58</f>
        <v>0.953125</v>
      </c>
      <c r="E61" s="6">
        <f t="shared" si="5"/>
        <v>5.4915048543689282E-2</v>
      </c>
    </row>
    <row r="62" spans="2:5" ht="20.100000000000001" customHeight="1" thickBot="1" x14ac:dyDescent="0.25">
      <c r="B62" s="4" t="s">
        <v>39</v>
      </c>
      <c r="C62" s="6">
        <v>0.89130434782608692</v>
      </c>
      <c r="D62" s="6">
        <v>0.94444444444444442</v>
      </c>
      <c r="E62" s="6">
        <f t="shared" si="5"/>
        <v>5.9620596205962079E-2</v>
      </c>
    </row>
    <row r="63" spans="2:5" ht="20.100000000000001" customHeight="1" thickBot="1" x14ac:dyDescent="0.25">
      <c r="B63" s="4" t="s">
        <v>40</v>
      </c>
      <c r="C63" s="6">
        <v>0.95454545454545459</v>
      </c>
      <c r="D63" s="6">
        <v>1</v>
      </c>
      <c r="E63" s="6">
        <f t="shared" si="5"/>
        <v>4.7619047619047575E-2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868</v>
      </c>
      <c r="D70" s="5">
        <v>740</v>
      </c>
      <c r="E70" s="6">
        <f>IF(C70&gt;0,(D70-C70)/C70,"-")</f>
        <v>-0.14746543778801843</v>
      </c>
    </row>
    <row r="71" spans="2:10" ht="20.100000000000001" customHeight="1" thickBot="1" x14ac:dyDescent="0.25">
      <c r="B71" s="4" t="s">
        <v>45</v>
      </c>
      <c r="C71" s="5">
        <v>264</v>
      </c>
      <c r="D71" s="5">
        <v>93</v>
      </c>
      <c r="E71" s="6">
        <f t="shared" ref="E71:E77" si="6">IF(C71&gt;0,(D71-C71)/C71,"-")</f>
        <v>-0.64772727272727271</v>
      </c>
    </row>
    <row r="72" spans="2:10" ht="20.100000000000001" customHeight="1" thickBot="1" x14ac:dyDescent="0.25">
      <c r="B72" s="4" t="s">
        <v>43</v>
      </c>
      <c r="C72" s="5">
        <v>0</v>
      </c>
      <c r="D72" s="5">
        <v>2</v>
      </c>
      <c r="E72" s="6" t="str">
        <f t="shared" si="6"/>
        <v>-</v>
      </c>
    </row>
    <row r="73" spans="2:10" ht="20.100000000000001" customHeight="1" thickBot="1" x14ac:dyDescent="0.25">
      <c r="B73" s="4" t="s">
        <v>46</v>
      </c>
      <c r="C73" s="5">
        <v>405</v>
      </c>
      <c r="D73" s="5">
        <v>566</v>
      </c>
      <c r="E73" s="6">
        <f t="shared" si="6"/>
        <v>0.39753086419753086</v>
      </c>
    </row>
    <row r="74" spans="2:10" ht="20.100000000000001" customHeight="1" thickBot="1" x14ac:dyDescent="0.25">
      <c r="B74" s="4" t="s">
        <v>47</v>
      </c>
      <c r="C74" s="5">
        <v>166</v>
      </c>
      <c r="D74" s="5">
        <v>62</v>
      </c>
      <c r="E74" s="6">
        <f t="shared" si="6"/>
        <v>-0.62650602409638556</v>
      </c>
    </row>
    <row r="75" spans="2:10" ht="20.100000000000001" customHeight="1" thickBot="1" x14ac:dyDescent="0.25">
      <c r="B75" s="4" t="s">
        <v>48</v>
      </c>
      <c r="C75" s="5">
        <v>32</v>
      </c>
      <c r="D75" s="5">
        <v>17</v>
      </c>
      <c r="E75" s="6">
        <f t="shared" si="6"/>
        <v>-0.46875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1</v>
      </c>
      <c r="D77" s="5">
        <v>0</v>
      </c>
      <c r="E77" s="6">
        <f t="shared" si="6"/>
        <v>-1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69</v>
      </c>
      <c r="D90" s="5">
        <v>11</v>
      </c>
      <c r="E90" s="6">
        <f>IF(C90&gt;0,(D90-C90)/C90,"-")</f>
        <v>-0.84057971014492749</v>
      </c>
    </row>
    <row r="91" spans="2:5" ht="29.25" thickBot="1" x14ac:dyDescent="0.25">
      <c r="B91" s="4" t="s">
        <v>52</v>
      </c>
      <c r="C91" s="5">
        <v>43</v>
      </c>
      <c r="D91" s="5">
        <v>9</v>
      </c>
      <c r="E91" s="6">
        <f t="shared" ref="E91:E93" si="7">IF(C91&gt;0,(D91-C91)/C91,"-")</f>
        <v>-0.79069767441860461</v>
      </c>
    </row>
    <row r="92" spans="2:5" ht="29.25" customHeight="1" thickBot="1" x14ac:dyDescent="0.25">
      <c r="B92" s="4" t="s">
        <v>53</v>
      </c>
      <c r="C92" s="5">
        <v>55</v>
      </c>
      <c r="D92" s="5">
        <v>10</v>
      </c>
      <c r="E92" s="6">
        <f t="shared" si="7"/>
        <v>-0.81818181818181823</v>
      </c>
    </row>
    <row r="93" spans="2:5" ht="29.25" customHeight="1" thickBot="1" x14ac:dyDescent="0.25">
      <c r="B93" s="4" t="s">
        <v>54</v>
      </c>
      <c r="C93" s="6">
        <f>(C90+C91)/(C90+C91+C92)</f>
        <v>0.6706586826347305</v>
      </c>
      <c r="D93" s="6">
        <f>(D90+D91)/(D90+D91+D92)</f>
        <v>0.66666666666666663</v>
      </c>
      <c r="E93" s="6">
        <f t="shared" si="7"/>
        <v>-5.9523809523809442E-3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167</v>
      </c>
      <c r="D100" s="5">
        <v>30</v>
      </c>
      <c r="E100" s="6">
        <f>IF(C100&gt;0,(D100-C100)/C100,"-")</f>
        <v>-0.82035928143712578</v>
      </c>
    </row>
    <row r="101" spans="2:5" ht="20.100000000000001" customHeight="1" thickBot="1" x14ac:dyDescent="0.25">
      <c r="B101" s="4" t="s">
        <v>41</v>
      </c>
      <c r="C101" s="5">
        <v>101</v>
      </c>
      <c r="D101" s="5">
        <v>20</v>
      </c>
      <c r="E101" s="6">
        <f t="shared" ref="E101:E105" si="8">IF(C101&gt;0,(D101-C101)/C101,"-")</f>
        <v>-0.80198019801980203</v>
      </c>
    </row>
    <row r="102" spans="2:5" ht="20.100000000000001" customHeight="1" thickBot="1" x14ac:dyDescent="0.25">
      <c r="B102" s="4" t="s">
        <v>42</v>
      </c>
      <c r="C102" s="5">
        <v>11</v>
      </c>
      <c r="D102" s="5">
        <v>0</v>
      </c>
      <c r="E102" s="6">
        <f t="shared" si="8"/>
        <v>-1</v>
      </c>
    </row>
    <row r="103" spans="2:5" ht="20.100000000000001" customHeight="1" thickBot="1" x14ac:dyDescent="0.25">
      <c r="B103" s="4" t="s">
        <v>98</v>
      </c>
      <c r="C103" s="6">
        <f>(C101+C102)/C100</f>
        <v>0.6706586826347305</v>
      </c>
      <c r="D103" s="6">
        <f>(D101+D102)/D100</f>
        <v>0.66666666666666663</v>
      </c>
      <c r="E103" s="6">
        <f t="shared" si="8"/>
        <v>-5.9523809523809442E-3</v>
      </c>
    </row>
    <row r="104" spans="2:5" ht="20.100000000000001" customHeight="1" thickBot="1" x14ac:dyDescent="0.25">
      <c r="B104" s="4" t="s">
        <v>39</v>
      </c>
      <c r="C104" s="6">
        <v>0.66013071895424835</v>
      </c>
      <c r="D104" s="6">
        <v>0.68965517241379315</v>
      </c>
      <c r="E104" s="6">
        <f t="shared" si="8"/>
        <v>4.4725162171389644E-2</v>
      </c>
    </row>
    <row r="105" spans="2:5" ht="20.100000000000001" customHeight="1" thickBot="1" x14ac:dyDescent="0.25">
      <c r="B105" s="4" t="s">
        <v>40</v>
      </c>
      <c r="C105" s="6">
        <v>0.7857142857142857</v>
      </c>
      <c r="D105" s="6">
        <v>0</v>
      </c>
      <c r="E105" s="6">
        <f t="shared" si="8"/>
        <v>-1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151</v>
      </c>
      <c r="D112" s="5">
        <v>33</v>
      </c>
      <c r="E112" s="6">
        <f>IF(C112&gt;0,(D112-C112)/C112,"-")</f>
        <v>-0.7814569536423841</v>
      </c>
    </row>
    <row r="113" spans="2:14" ht="15" thickBot="1" x14ac:dyDescent="0.25">
      <c r="B113" s="4" t="s">
        <v>56</v>
      </c>
      <c r="C113" s="5">
        <v>88</v>
      </c>
      <c r="D113" s="5">
        <v>19</v>
      </c>
      <c r="E113" s="6">
        <f t="shared" ref="E113:E114" si="9">IF(C113&gt;0,(D113-C113)/C113,"-")</f>
        <v>-0.78409090909090906</v>
      </c>
    </row>
    <row r="114" spans="2:14" ht="15" thickBot="1" x14ac:dyDescent="0.25">
      <c r="B114" s="4" t="s">
        <v>57</v>
      </c>
      <c r="C114" s="5">
        <v>63</v>
      </c>
      <c r="D114" s="5">
        <v>14</v>
      </c>
      <c r="E114" s="6">
        <f t="shared" si="9"/>
        <v>-0.77777777777777779</v>
      </c>
    </row>
    <row r="115" spans="2:14" x14ac:dyDescent="0.2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4" x14ac:dyDescent="0.2">
      <c r="B116" s="22"/>
      <c r="C116" s="22"/>
      <c r="D116" s="22"/>
      <c r="E116" s="22"/>
      <c r="F116" s="22"/>
      <c r="G116" s="22"/>
      <c r="H116" s="22"/>
      <c r="I116" s="22"/>
      <c r="J116" s="22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3</v>
      </c>
      <c r="D128" s="10">
        <v>3</v>
      </c>
      <c r="E128" s="10">
        <v>0</v>
      </c>
      <c r="F128" s="10">
        <v>6</v>
      </c>
      <c r="G128" s="10">
        <v>1</v>
      </c>
      <c r="H128" s="10">
        <v>0</v>
      </c>
      <c r="I128" s="10">
        <v>0</v>
      </c>
      <c r="J128" s="10">
        <v>1</v>
      </c>
      <c r="K128" s="6">
        <f>IF(C128=0,"-",(G128-C128)/C128)</f>
        <v>-0.66666666666666663</v>
      </c>
      <c r="L128" s="6">
        <f t="shared" ref="L128:N133" si="10">IF(D128=0,"-",(H128-D128)/D128)</f>
        <v>-1</v>
      </c>
      <c r="M128" s="6" t="str">
        <f t="shared" si="10"/>
        <v>-</v>
      </c>
      <c r="N128" s="6">
        <f t="shared" si="10"/>
        <v>-0.83333333333333337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1</v>
      </c>
      <c r="F132" s="10">
        <v>1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>
        <f t="shared" si="10"/>
        <v>-1</v>
      </c>
      <c r="N132" s="6">
        <f t="shared" si="10"/>
        <v>-1</v>
      </c>
    </row>
    <row r="133" spans="2:14" ht="15" thickBot="1" x14ac:dyDescent="0.25">
      <c r="B133" s="4" t="s">
        <v>68</v>
      </c>
      <c r="C133" s="10">
        <v>3</v>
      </c>
      <c r="D133" s="10">
        <v>3</v>
      </c>
      <c r="E133" s="10">
        <v>1</v>
      </c>
      <c r="F133" s="10">
        <v>7</v>
      </c>
      <c r="G133" s="10">
        <v>1</v>
      </c>
      <c r="H133" s="10">
        <v>0</v>
      </c>
      <c r="I133" s="10">
        <v>0</v>
      </c>
      <c r="J133" s="10">
        <v>1</v>
      </c>
      <c r="K133" s="6">
        <f t="shared" si="11"/>
        <v>-0.66666666666666663</v>
      </c>
      <c r="L133" s="6">
        <f t="shared" si="10"/>
        <v>-1</v>
      </c>
      <c r="M133" s="6">
        <f t="shared" si="10"/>
        <v>-1</v>
      </c>
      <c r="N133" s="6">
        <f t="shared" si="10"/>
        <v>-0.8571428571428571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>
        <f>IF(D128=0,"-",D128/(D128+D129))</f>
        <v>1</v>
      </c>
      <c r="E134" s="6" t="str">
        <f t="shared" ref="E134:J134" si="12">IF(E128=0,"-",E128/(E128+E129))</f>
        <v>-</v>
      </c>
      <c r="F134" s="6">
        <f t="shared" si="12"/>
        <v>1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>
        <f>IF(OR(C134="-",G134="-"),"-",(G134-C134)/C134)</f>
        <v>0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0</v>
      </c>
      <c r="D143" s="10">
        <v>0</v>
      </c>
      <c r="E143" s="10">
        <v>2</v>
      </c>
      <c r="F143" s="10">
        <v>2</v>
      </c>
      <c r="G143" s="10">
        <v>0</v>
      </c>
      <c r="H143" s="10">
        <v>0</v>
      </c>
      <c r="I143" s="10">
        <v>0</v>
      </c>
      <c r="J143" s="10">
        <v>0</v>
      </c>
      <c r="K143" s="6" t="str">
        <f>IF(C143=0,"-",(G143-C143)/C143)</f>
        <v>-</v>
      </c>
      <c r="L143" s="6" t="str">
        <f t="shared" ref="L143:N147" si="15">IF(D143=0,"-",(H143-D143)/D143)</f>
        <v>-</v>
      </c>
      <c r="M143" s="6">
        <f t="shared" si="15"/>
        <v>-1</v>
      </c>
      <c r="N143" s="6">
        <f t="shared" si="15"/>
        <v>-1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6</v>
      </c>
      <c r="H144" s="10">
        <v>0</v>
      </c>
      <c r="I144" s="10">
        <v>2</v>
      </c>
      <c r="J144" s="10">
        <v>8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15</v>
      </c>
      <c r="D145" s="10">
        <v>0</v>
      </c>
      <c r="E145" s="10">
        <v>0</v>
      </c>
      <c r="F145" s="10">
        <v>15</v>
      </c>
      <c r="G145" s="10">
        <v>18</v>
      </c>
      <c r="H145" s="10">
        <v>0</v>
      </c>
      <c r="I145" s="10">
        <v>5</v>
      </c>
      <c r="J145" s="10">
        <v>23</v>
      </c>
      <c r="K145" s="6">
        <f t="shared" si="16"/>
        <v>0.2</v>
      </c>
      <c r="L145" s="6" t="str">
        <f t="shared" si="15"/>
        <v>-</v>
      </c>
      <c r="M145" s="6" t="str">
        <f t="shared" si="15"/>
        <v>-</v>
      </c>
      <c r="N145" s="6">
        <f t="shared" si="15"/>
        <v>0.53333333333333333</v>
      </c>
    </row>
    <row r="146" spans="2:14" ht="15" thickBot="1" x14ac:dyDescent="0.25">
      <c r="B146" s="4" t="s">
        <v>74</v>
      </c>
      <c r="C146" s="10">
        <v>2</v>
      </c>
      <c r="D146" s="10">
        <v>0</v>
      </c>
      <c r="E146" s="10">
        <v>0</v>
      </c>
      <c r="F146" s="10">
        <v>2</v>
      </c>
      <c r="G146" s="10">
        <v>3</v>
      </c>
      <c r="H146" s="10">
        <v>0</v>
      </c>
      <c r="I146" s="10">
        <v>2</v>
      </c>
      <c r="J146" s="10">
        <v>5</v>
      </c>
      <c r="K146" s="6">
        <f t="shared" si="16"/>
        <v>0.5</v>
      </c>
      <c r="L146" s="6" t="str">
        <f t="shared" si="15"/>
        <v>-</v>
      </c>
      <c r="M146" s="6" t="str">
        <f t="shared" si="15"/>
        <v>-</v>
      </c>
      <c r="N146" s="6">
        <f t="shared" si="15"/>
        <v>1.5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17</v>
      </c>
      <c r="D148" s="10">
        <v>0</v>
      </c>
      <c r="E148" s="10">
        <v>2</v>
      </c>
      <c r="F148" s="10">
        <v>19</v>
      </c>
      <c r="G148" s="10">
        <v>27</v>
      </c>
      <c r="H148" s="10">
        <v>0</v>
      </c>
      <c r="I148" s="10">
        <v>9</v>
      </c>
      <c r="J148" s="10">
        <v>36</v>
      </c>
      <c r="K148" s="6">
        <f t="shared" ref="K148" si="17">IF(C148=0,"-",(G148-C148)/C148)</f>
        <v>0.58823529411764708</v>
      </c>
      <c r="L148" s="6" t="str">
        <f t="shared" ref="L148" si="18">IF(D148=0,"-",(H148-D148)/D148)</f>
        <v>-</v>
      </c>
      <c r="M148" s="6">
        <f t="shared" ref="M148" si="19">IF(E148=0,"-",(I148-E148)/E148)</f>
        <v>3.5</v>
      </c>
      <c r="N148" s="6">
        <f t="shared" ref="N148" si="20">IF(F148=0,"-",(J148-F148)/F148)</f>
        <v>0.89473684210526316</v>
      </c>
    </row>
    <row r="149" spans="2:14" ht="29.25" thickBot="1" x14ac:dyDescent="0.25">
      <c r="B149" s="7" t="s">
        <v>76</v>
      </c>
      <c r="C149" s="6" t="str">
        <f t="shared" ref="C149:J150" si="21">IF(C143=0,"-",(C143/(C143+C145)))</f>
        <v>-</v>
      </c>
      <c r="D149" s="6" t="str">
        <f t="shared" si="21"/>
        <v>-</v>
      </c>
      <c r="E149" s="6">
        <f t="shared" si="21"/>
        <v>1</v>
      </c>
      <c r="F149" s="6">
        <f t="shared" si="21"/>
        <v>0.11764705882352941</v>
      </c>
      <c r="G149" s="6" t="str">
        <f t="shared" si="21"/>
        <v>-</v>
      </c>
      <c r="H149" s="6" t="str">
        <f t="shared" si="21"/>
        <v>-</v>
      </c>
      <c r="I149" s="6" t="str">
        <f t="shared" si="21"/>
        <v>-</v>
      </c>
      <c r="J149" s="6" t="str">
        <f t="shared" si="21"/>
        <v>-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>
        <f t="shared" si="21"/>
        <v>0.66666666666666663</v>
      </c>
      <c r="H150" s="6" t="str">
        <f t="shared" si="21"/>
        <v>-</v>
      </c>
      <c r="I150" s="6">
        <f t="shared" si="21"/>
        <v>0.5</v>
      </c>
      <c r="J150" s="6">
        <f t="shared" si="21"/>
        <v>0.61538461538461542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15</v>
      </c>
      <c r="D157" s="19">
        <v>21</v>
      </c>
      <c r="E157" s="18">
        <f>IF(C157=0,"-",(D157-C157)/C157)</f>
        <v>0.4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0</v>
      </c>
      <c r="D158" s="19">
        <v>5</v>
      </c>
      <c r="E158" s="18" t="str">
        <f t="shared" ref="E158:E159" si="23">IF(C158=0,"-",(D158-C158)/C158)</f>
        <v>-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1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1</v>
      </c>
      <c r="D160" s="18">
        <f>IF(D157=0,"-",D157/(D157+D158+D159))</f>
        <v>0.77777777777777779</v>
      </c>
      <c r="E160" s="18">
        <f>IF(OR(C160="-",D160="-"),"-",(D160-C160)/C160)</f>
        <v>-0.22222222222222221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6</v>
      </c>
      <c r="D166" s="5">
        <v>1</v>
      </c>
      <c r="E166" s="6">
        <f t="shared" ref="E166:E168" si="24">IF(C166=0,"-",(D166-C166)/C166)</f>
        <v>-0.83333333333333337</v>
      </c>
    </row>
    <row r="167" spans="2:14" ht="20.100000000000001" customHeight="1" thickBot="1" x14ac:dyDescent="0.25">
      <c r="B167" s="4" t="s">
        <v>41</v>
      </c>
      <c r="C167" s="5">
        <v>5</v>
      </c>
      <c r="D167" s="5">
        <v>1</v>
      </c>
      <c r="E167" s="6">
        <f t="shared" si="24"/>
        <v>-0.8</v>
      </c>
    </row>
    <row r="168" spans="2:14" ht="20.100000000000001" customHeight="1" thickBot="1" x14ac:dyDescent="0.25">
      <c r="B168" s="4" t="s">
        <v>42</v>
      </c>
      <c r="C168" s="5">
        <v>1</v>
      </c>
      <c r="D168" s="5">
        <v>0</v>
      </c>
      <c r="E168" s="6">
        <f t="shared" si="24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1</v>
      </c>
      <c r="E169" s="6">
        <f t="shared" ref="E169:E171" si="25">IF(OR(C169="-",D169="-"),"-",(D169-C169)/C169)</f>
        <v>0</v>
      </c>
    </row>
    <row r="170" spans="2:14" ht="20.100000000000001" customHeight="1" thickBot="1" x14ac:dyDescent="0.25">
      <c r="B170" s="4" t="s">
        <v>39</v>
      </c>
      <c r="C170" s="6">
        <v>1</v>
      </c>
      <c r="D170" s="6">
        <v>1</v>
      </c>
      <c r="E170" s="6">
        <f t="shared" si="25"/>
        <v>0</v>
      </c>
    </row>
    <row r="171" spans="2:14" ht="20.100000000000001" customHeight="1" thickBot="1" x14ac:dyDescent="0.25">
      <c r="B171" s="4" t="s">
        <v>40</v>
      </c>
      <c r="C171" s="6">
        <v>1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10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10" ht="15" thickBot="1" x14ac:dyDescent="0.25">
      <c r="B178" s="15" t="s">
        <v>81</v>
      </c>
      <c r="C178" s="5">
        <v>6</v>
      </c>
      <c r="D178" s="5">
        <v>6</v>
      </c>
      <c r="E178" s="6">
        <f>IF(C178=0,"-",(D178-C178)/C178)</f>
        <v>0</v>
      </c>
      <c r="H178" s="13"/>
    </row>
    <row r="179" spans="2:10" ht="15" thickBot="1" x14ac:dyDescent="0.25">
      <c r="B179" s="4" t="s">
        <v>43</v>
      </c>
      <c r="C179" s="5">
        <v>3</v>
      </c>
      <c r="D179" s="5">
        <v>3</v>
      </c>
      <c r="E179" s="6">
        <f t="shared" ref="E179:E185" si="26">IF(C179=0,"-",(D179-C179)/C179)</f>
        <v>0</v>
      </c>
      <c r="H179" s="13"/>
    </row>
    <row r="180" spans="2:10" ht="15" thickBot="1" x14ac:dyDescent="0.25">
      <c r="B180" s="4" t="s">
        <v>47</v>
      </c>
      <c r="C180" s="5">
        <v>3</v>
      </c>
      <c r="D180" s="5">
        <v>2</v>
      </c>
      <c r="E180" s="6">
        <f t="shared" si="26"/>
        <v>-0.33333333333333331</v>
      </c>
      <c r="H180" s="13"/>
    </row>
    <row r="181" spans="2:10" ht="15" thickBot="1" x14ac:dyDescent="0.25">
      <c r="B181" s="4" t="s">
        <v>78</v>
      </c>
      <c r="C181" s="5">
        <v>0</v>
      </c>
      <c r="D181" s="5">
        <v>1</v>
      </c>
      <c r="E181" s="6" t="str">
        <f t="shared" si="26"/>
        <v>-</v>
      </c>
      <c r="H181" s="13"/>
    </row>
    <row r="182" spans="2:10" ht="15" thickBot="1" x14ac:dyDescent="0.25">
      <c r="B182" s="15" t="s">
        <v>79</v>
      </c>
      <c r="C182" s="5">
        <v>21</v>
      </c>
      <c r="D182" s="5">
        <v>36</v>
      </c>
      <c r="E182" s="6">
        <f t="shared" si="26"/>
        <v>0.7142857142857143</v>
      </c>
      <c r="H182" s="13"/>
    </row>
    <row r="183" spans="2:10" ht="15" thickBot="1" x14ac:dyDescent="0.25">
      <c r="B183" s="4" t="s">
        <v>47</v>
      </c>
      <c r="C183" s="5">
        <v>19</v>
      </c>
      <c r="D183" s="5">
        <v>27</v>
      </c>
      <c r="E183" s="6">
        <f t="shared" si="26"/>
        <v>0.42105263157894735</v>
      </c>
      <c r="H183" s="13"/>
    </row>
    <row r="184" spans="2:10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10" ht="15" thickBot="1" x14ac:dyDescent="0.25">
      <c r="B185" s="4" t="s">
        <v>80</v>
      </c>
      <c r="C185" s="5">
        <v>2</v>
      </c>
      <c r="D185" s="5">
        <v>9</v>
      </c>
      <c r="E185" s="6">
        <f t="shared" si="26"/>
        <v>3.5</v>
      </c>
      <c r="H185" s="13"/>
    </row>
    <row r="186" spans="2:10" x14ac:dyDescent="0.2"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2:10" x14ac:dyDescent="0.2">
      <c r="B187" s="23"/>
      <c r="C187" s="23"/>
      <c r="D187" s="23"/>
      <c r="E187" s="23"/>
      <c r="F187" s="23"/>
      <c r="G187" s="23"/>
      <c r="H187" s="23"/>
      <c r="I187" s="23"/>
      <c r="J187" s="23"/>
    </row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1</v>
      </c>
      <c r="E197" s="6">
        <f t="shared" ref="E197:E200" si="27">IF(C197=0,"-",(D197-C197)/C197)</f>
        <v>0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1</v>
      </c>
      <c r="E199" s="6">
        <f t="shared" si="27"/>
        <v>0</v>
      </c>
    </row>
    <row r="200" spans="2:5" ht="15" thickBot="1" x14ac:dyDescent="0.25">
      <c r="B200" s="4" t="s">
        <v>85</v>
      </c>
      <c r="C200" s="5">
        <v>1</v>
      </c>
      <c r="D200" s="5">
        <v>1</v>
      </c>
      <c r="E200" s="6">
        <f t="shared" si="27"/>
        <v>0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1</v>
      </c>
      <c r="E208" s="6">
        <f t="shared" si="28"/>
        <v>0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1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1</v>
      </c>
      <c r="D221" s="5">
        <v>0</v>
      </c>
      <c r="E221" s="6">
        <f t="shared" ref="E221:E223" si="30">IF(C221=0,"-",(D221-C221)/C221)</f>
        <v>-1</v>
      </c>
    </row>
    <row r="222" spans="2:5" ht="15" thickBot="1" x14ac:dyDescent="0.25">
      <c r="B222" s="16" t="s">
        <v>92</v>
      </c>
      <c r="C222" s="5">
        <v>1</v>
      </c>
      <c r="D222" s="5">
        <v>1</v>
      </c>
      <c r="E222" s="6">
        <f t="shared" si="30"/>
        <v>0</v>
      </c>
    </row>
    <row r="223" spans="2:5" ht="15" thickBot="1" x14ac:dyDescent="0.25">
      <c r="B223" s="16" t="s">
        <v>93</v>
      </c>
      <c r="C223" s="5">
        <v>0</v>
      </c>
      <c r="D223" s="5">
        <v>0</v>
      </c>
      <c r="E223" s="6" t="str">
        <f t="shared" si="30"/>
        <v>-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1407</v>
      </c>
      <c r="D14" s="5">
        <v>1371</v>
      </c>
      <c r="E14" s="6">
        <f>IF(C14&gt;0,(D14-C14)/C14)</f>
        <v>-2.5586353944562899E-2</v>
      </c>
    </row>
    <row r="15" spans="1:5" ht="20.100000000000001" customHeight="1" thickBot="1" x14ac:dyDescent="0.25">
      <c r="B15" s="4" t="s">
        <v>17</v>
      </c>
      <c r="C15" s="5">
        <v>1261</v>
      </c>
      <c r="D15" s="5">
        <v>1347</v>
      </c>
      <c r="E15" s="6">
        <f t="shared" ref="E15:E25" si="0">IF(C15&gt;0,(D15-C15)/C15)</f>
        <v>6.8199841395717678E-2</v>
      </c>
    </row>
    <row r="16" spans="1:5" ht="20.100000000000001" customHeight="1" thickBot="1" x14ac:dyDescent="0.25">
      <c r="B16" s="4" t="s">
        <v>18</v>
      </c>
      <c r="C16" s="5">
        <v>683</v>
      </c>
      <c r="D16" s="5">
        <v>754</v>
      </c>
      <c r="E16" s="6">
        <f t="shared" si="0"/>
        <v>0.10395314787701318</v>
      </c>
    </row>
    <row r="17" spans="2:5" ht="20.100000000000001" customHeight="1" thickBot="1" x14ac:dyDescent="0.25">
      <c r="B17" s="4" t="s">
        <v>19</v>
      </c>
      <c r="C17" s="5">
        <v>578</v>
      </c>
      <c r="D17" s="5">
        <v>593</v>
      </c>
      <c r="E17" s="6">
        <f t="shared" si="0"/>
        <v>2.5951557093425604E-2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8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1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0.45836637589214907</v>
      </c>
      <c r="D20" s="6">
        <f>D17/D15</f>
        <v>0.44023756495916855</v>
      </c>
      <c r="E20" s="6">
        <f t="shared" si="0"/>
        <v>-3.9550917969703184E-2</v>
      </c>
    </row>
    <row r="21" spans="2:5" ht="30" customHeight="1" thickBot="1" x14ac:dyDescent="0.25">
      <c r="B21" s="4" t="s">
        <v>23</v>
      </c>
      <c r="C21" s="5">
        <v>104</v>
      </c>
      <c r="D21" s="5">
        <v>158</v>
      </c>
      <c r="E21" s="6">
        <f t="shared" si="0"/>
        <v>0.51923076923076927</v>
      </c>
    </row>
    <row r="22" spans="2:5" ht="20.100000000000001" customHeight="1" thickBot="1" x14ac:dyDescent="0.25">
      <c r="B22" s="4" t="s">
        <v>24</v>
      </c>
      <c r="C22" s="5">
        <v>76</v>
      </c>
      <c r="D22" s="5">
        <v>92</v>
      </c>
      <c r="E22" s="6">
        <f t="shared" si="0"/>
        <v>0.21052631578947367</v>
      </c>
    </row>
    <row r="23" spans="2:5" ht="20.100000000000001" customHeight="1" thickBot="1" x14ac:dyDescent="0.25">
      <c r="B23" s="4" t="s">
        <v>25</v>
      </c>
      <c r="C23" s="5">
        <v>28</v>
      </c>
      <c r="D23" s="5">
        <v>66</v>
      </c>
      <c r="E23" s="6">
        <f t="shared" si="0"/>
        <v>1.3571428571428572</v>
      </c>
    </row>
    <row r="24" spans="2:5" ht="20.100000000000001" customHeight="1" thickBot="1" x14ac:dyDescent="0.25">
      <c r="B24" s="4" t="s">
        <v>21</v>
      </c>
      <c r="C24" s="6">
        <f>C23/C21</f>
        <v>0.26923076923076922</v>
      </c>
      <c r="D24" s="6">
        <f t="shared" ref="D24" si="1">D23/D21</f>
        <v>0.41772151898734178</v>
      </c>
      <c r="E24" s="6">
        <f t="shared" si="0"/>
        <v>0.55153707052441237</v>
      </c>
    </row>
    <row r="25" spans="2:5" ht="20.100000000000001" customHeight="1" thickBot="1" x14ac:dyDescent="0.25">
      <c r="B25" s="7" t="s">
        <v>26</v>
      </c>
      <c r="C25" s="6">
        <v>0.20847902892749853</v>
      </c>
      <c r="D25" s="6">
        <v>0.22950747049372222</v>
      </c>
      <c r="E25" s="6">
        <f t="shared" si="0"/>
        <v>0.10086598001920193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295</v>
      </c>
      <c r="D34" s="5">
        <v>328</v>
      </c>
      <c r="E34" s="6">
        <f>IF(C34&gt;0,(D34-C34)/C34,"-")</f>
        <v>0.11186440677966102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239</v>
      </c>
      <c r="D36" s="5">
        <v>261</v>
      </c>
      <c r="E36" s="6">
        <f t="shared" si="2"/>
        <v>9.2050209205020925E-2</v>
      </c>
    </row>
    <row r="37" spans="2:5" ht="20.100000000000001" customHeight="1" thickBot="1" x14ac:dyDescent="0.25">
      <c r="B37" s="4" t="s">
        <v>30</v>
      </c>
      <c r="C37" s="5">
        <v>56</v>
      </c>
      <c r="D37" s="5">
        <v>67</v>
      </c>
      <c r="E37" s="6">
        <f t="shared" si="2"/>
        <v>0.19642857142857142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203</v>
      </c>
      <c r="D44" s="5">
        <v>148</v>
      </c>
      <c r="E44" s="6">
        <f>IF(C44&gt;0,(D44-C44)/C44,"-")</f>
        <v>-0.27093596059113301</v>
      </c>
    </row>
    <row r="45" spans="2:5" ht="20.100000000000001" customHeight="1" thickBot="1" x14ac:dyDescent="0.25">
      <c r="B45" s="4" t="s">
        <v>34</v>
      </c>
      <c r="C45" s="5">
        <v>14</v>
      </c>
      <c r="D45" s="5">
        <v>4</v>
      </c>
      <c r="E45" s="6">
        <f t="shared" ref="E45:E51" si="3">IF(C45&gt;0,(D45-C45)/C45,"-")</f>
        <v>-0.7142857142857143</v>
      </c>
    </row>
    <row r="46" spans="2:5" ht="20.100000000000001" customHeight="1" thickBot="1" x14ac:dyDescent="0.25">
      <c r="B46" s="4" t="s">
        <v>31</v>
      </c>
      <c r="C46" s="5">
        <v>37</v>
      </c>
      <c r="D46" s="5">
        <v>10</v>
      </c>
      <c r="E46" s="6">
        <f t="shared" si="3"/>
        <v>-0.72972972972972971</v>
      </c>
    </row>
    <row r="47" spans="2:5" ht="20.100000000000001" customHeight="1" thickBot="1" x14ac:dyDescent="0.25">
      <c r="B47" s="4" t="s">
        <v>32</v>
      </c>
      <c r="C47" s="5">
        <v>731</v>
      </c>
      <c r="D47" s="5">
        <v>530</v>
      </c>
      <c r="E47" s="6">
        <f t="shared" si="3"/>
        <v>-0.27496580027359779</v>
      </c>
    </row>
    <row r="48" spans="2:5" ht="20.100000000000001" customHeight="1" thickBot="1" x14ac:dyDescent="0.25">
      <c r="B48" s="4" t="s">
        <v>35</v>
      </c>
      <c r="C48" s="5">
        <v>371</v>
      </c>
      <c r="D48" s="5">
        <v>92</v>
      </c>
      <c r="E48" s="6">
        <f t="shared" si="3"/>
        <v>-0.75202156334231807</v>
      </c>
    </row>
    <row r="49" spans="2:5" ht="20.100000000000001" customHeight="1" thickBot="1" x14ac:dyDescent="0.25">
      <c r="B49" s="4" t="s">
        <v>67</v>
      </c>
      <c r="C49" s="5">
        <v>253</v>
      </c>
      <c r="D49" s="5">
        <v>190</v>
      </c>
      <c r="E49" s="6">
        <f t="shared" si="3"/>
        <v>-0.24901185770750989</v>
      </c>
    </row>
    <row r="50" spans="2:5" ht="20.100000000000001" customHeight="1" collapsed="1" thickBot="1" x14ac:dyDescent="0.25">
      <c r="B50" s="4" t="s">
        <v>36</v>
      </c>
      <c r="C50" s="6">
        <f>C44/(C44+C45)</f>
        <v>0.93548387096774188</v>
      </c>
      <c r="D50" s="6">
        <f>D44/(D44+D45)</f>
        <v>0.97368421052631582</v>
      </c>
      <c r="E50" s="6">
        <f t="shared" si="3"/>
        <v>4.0834845735027311E-2</v>
      </c>
    </row>
    <row r="51" spans="2:5" ht="20.100000000000001" customHeight="1" thickBot="1" x14ac:dyDescent="0.25">
      <c r="B51" s="4" t="s">
        <v>37</v>
      </c>
      <c r="C51" s="6">
        <f>C47/(C46+C47)</f>
        <v>0.95182291666666663</v>
      </c>
      <c r="D51" s="6">
        <f t="shared" ref="D51" si="4">D47/(D46+D47)</f>
        <v>0.98148148148148151</v>
      </c>
      <c r="E51" s="6">
        <f t="shared" si="3"/>
        <v>3.1159750721994294E-2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217</v>
      </c>
      <c r="D58" s="5">
        <v>152</v>
      </c>
      <c r="E58" s="6">
        <f>IF(C58&gt;0,(D58-C58)/C58,"-")</f>
        <v>-0.29953917050691242</v>
      </c>
    </row>
    <row r="59" spans="2:5" ht="20.100000000000001" customHeight="1" thickBot="1" x14ac:dyDescent="0.25">
      <c r="B59" s="4" t="s">
        <v>41</v>
      </c>
      <c r="C59" s="5">
        <v>114</v>
      </c>
      <c r="D59" s="5">
        <v>95</v>
      </c>
      <c r="E59" s="6">
        <f t="shared" ref="E59:E63" si="5">IF(C59&gt;0,(D59-C59)/C59,"-")</f>
        <v>-0.16666666666666666</v>
      </c>
    </row>
    <row r="60" spans="2:5" ht="20.100000000000001" customHeight="1" thickBot="1" x14ac:dyDescent="0.25">
      <c r="B60" s="4" t="s">
        <v>42</v>
      </c>
      <c r="C60" s="5">
        <v>89</v>
      </c>
      <c r="D60" s="5">
        <v>53</v>
      </c>
      <c r="E60" s="6">
        <f t="shared" si="5"/>
        <v>-0.4044943820224719</v>
      </c>
    </row>
    <row r="61" spans="2:5" ht="20.100000000000001" customHeight="1" collapsed="1" thickBot="1" x14ac:dyDescent="0.25">
      <c r="B61" s="4" t="s">
        <v>98</v>
      </c>
      <c r="C61" s="6">
        <f>(C59+C60)/C58</f>
        <v>0.93548387096774188</v>
      </c>
      <c r="D61" s="6">
        <f>(D59+D60)/D58</f>
        <v>0.97368421052631582</v>
      </c>
      <c r="E61" s="6">
        <f t="shared" si="5"/>
        <v>4.0834845735027311E-2</v>
      </c>
    </row>
    <row r="62" spans="2:5" ht="20.100000000000001" customHeight="1" thickBot="1" x14ac:dyDescent="0.25">
      <c r="B62" s="4" t="s">
        <v>39</v>
      </c>
      <c r="C62" s="6">
        <v>0.92682926829268297</v>
      </c>
      <c r="D62" s="6">
        <v>0.96938775510204078</v>
      </c>
      <c r="E62" s="6">
        <f t="shared" si="5"/>
        <v>4.5918367346938688E-2</v>
      </c>
    </row>
    <row r="63" spans="2:5" ht="20.100000000000001" customHeight="1" thickBot="1" x14ac:dyDescent="0.25">
      <c r="B63" s="4" t="s">
        <v>40</v>
      </c>
      <c r="C63" s="6">
        <v>0.94680851063829785</v>
      </c>
      <c r="D63" s="6">
        <v>0.98148148148148151</v>
      </c>
      <c r="E63" s="6">
        <f t="shared" si="5"/>
        <v>3.662089055347488E-2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1383</v>
      </c>
      <c r="D70" s="5">
        <v>1024</v>
      </c>
      <c r="E70" s="6">
        <f>IF(C70&gt;0,(D70-C70)/C70,"-")</f>
        <v>-0.25958062183658714</v>
      </c>
    </row>
    <row r="71" spans="2:10" ht="20.100000000000001" customHeight="1" thickBot="1" x14ac:dyDescent="0.25">
      <c r="B71" s="4" t="s">
        <v>45</v>
      </c>
      <c r="C71" s="5">
        <v>558</v>
      </c>
      <c r="D71" s="5">
        <v>314</v>
      </c>
      <c r="E71" s="6">
        <f t="shared" ref="E71:E77" si="6">IF(C71&gt;0,(D71-C71)/C71,"-")</f>
        <v>-0.43727598566308246</v>
      </c>
    </row>
    <row r="72" spans="2:10" ht="20.100000000000001" customHeight="1" thickBot="1" x14ac:dyDescent="0.25">
      <c r="B72" s="4" t="s">
        <v>43</v>
      </c>
      <c r="C72" s="5">
        <v>4</v>
      </c>
      <c r="D72" s="5">
        <v>2</v>
      </c>
      <c r="E72" s="6">
        <f t="shared" si="6"/>
        <v>-0.5</v>
      </c>
    </row>
    <row r="73" spans="2:10" ht="20.100000000000001" customHeight="1" thickBot="1" x14ac:dyDescent="0.25">
      <c r="B73" s="4" t="s">
        <v>46</v>
      </c>
      <c r="C73" s="5">
        <v>465</v>
      </c>
      <c r="D73" s="5">
        <v>543</v>
      </c>
      <c r="E73" s="6">
        <f t="shared" si="6"/>
        <v>0.16774193548387098</v>
      </c>
    </row>
    <row r="74" spans="2:10" ht="20.100000000000001" customHeight="1" thickBot="1" x14ac:dyDescent="0.25">
      <c r="B74" s="4" t="s">
        <v>47</v>
      </c>
      <c r="C74" s="5">
        <v>310</v>
      </c>
      <c r="D74" s="5">
        <v>132</v>
      </c>
      <c r="E74" s="6">
        <f t="shared" si="6"/>
        <v>-0.5741935483870968</v>
      </c>
    </row>
    <row r="75" spans="2:10" ht="20.100000000000001" customHeight="1" thickBot="1" x14ac:dyDescent="0.25">
      <c r="B75" s="4" t="s">
        <v>48</v>
      </c>
      <c r="C75" s="5">
        <v>45</v>
      </c>
      <c r="D75" s="5">
        <v>33</v>
      </c>
      <c r="E75" s="6">
        <f t="shared" si="6"/>
        <v>-0.26666666666666666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1</v>
      </c>
      <c r="D77" s="5">
        <v>0</v>
      </c>
      <c r="E77" s="6">
        <f t="shared" si="6"/>
        <v>-1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170</v>
      </c>
      <c r="D90" s="5">
        <v>36</v>
      </c>
      <c r="E90" s="6">
        <f>IF(C90&gt;0,(D90-C90)/C90,"-")</f>
        <v>-0.78823529411764703</v>
      </c>
    </row>
    <row r="91" spans="2:5" ht="29.25" thickBot="1" x14ac:dyDescent="0.25">
      <c r="B91" s="4" t="s">
        <v>52</v>
      </c>
      <c r="C91" s="5">
        <v>55</v>
      </c>
      <c r="D91" s="5">
        <v>8</v>
      </c>
      <c r="E91" s="6">
        <f t="shared" ref="E91:E93" si="7">IF(C91&gt;0,(D91-C91)/C91,"-")</f>
        <v>-0.8545454545454545</v>
      </c>
    </row>
    <row r="92" spans="2:5" ht="29.25" customHeight="1" thickBot="1" x14ac:dyDescent="0.25">
      <c r="B92" s="4" t="s">
        <v>53</v>
      </c>
      <c r="C92" s="5">
        <v>73</v>
      </c>
      <c r="D92" s="5">
        <v>10</v>
      </c>
      <c r="E92" s="6">
        <f t="shared" si="7"/>
        <v>-0.86301369863013699</v>
      </c>
    </row>
    <row r="93" spans="2:5" ht="29.25" customHeight="1" thickBot="1" x14ac:dyDescent="0.25">
      <c r="B93" s="4" t="s">
        <v>54</v>
      </c>
      <c r="C93" s="6">
        <f>(C90+C91)/(C90+C91+C92)</f>
        <v>0.75503355704697983</v>
      </c>
      <c r="D93" s="6">
        <f>(D90+D91)/(D90+D91+D92)</f>
        <v>0.81481481481481477</v>
      </c>
      <c r="E93" s="6">
        <f t="shared" si="7"/>
        <v>7.9176954732510282E-2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298</v>
      </c>
      <c r="D100" s="5">
        <v>54</v>
      </c>
      <c r="E100" s="6">
        <f>IF(C100&gt;0,(D100-C100)/C100,"-")</f>
        <v>-0.81879194630872487</v>
      </c>
    </row>
    <row r="101" spans="2:5" ht="20.100000000000001" customHeight="1" thickBot="1" x14ac:dyDescent="0.25">
      <c r="B101" s="4" t="s">
        <v>41</v>
      </c>
      <c r="C101" s="5">
        <v>147</v>
      </c>
      <c r="D101" s="5">
        <v>30</v>
      </c>
      <c r="E101" s="6">
        <f t="shared" ref="E101:E105" si="8">IF(C101&gt;0,(D101-C101)/C101,"-")</f>
        <v>-0.79591836734693877</v>
      </c>
    </row>
    <row r="102" spans="2:5" ht="20.100000000000001" customHeight="1" thickBot="1" x14ac:dyDescent="0.25">
      <c r="B102" s="4" t="s">
        <v>42</v>
      </c>
      <c r="C102" s="5">
        <v>78</v>
      </c>
      <c r="D102" s="5">
        <v>14</v>
      </c>
      <c r="E102" s="6">
        <f t="shared" si="8"/>
        <v>-0.82051282051282048</v>
      </c>
    </row>
    <row r="103" spans="2:5" ht="20.100000000000001" customHeight="1" thickBot="1" x14ac:dyDescent="0.25">
      <c r="B103" s="4" t="s">
        <v>98</v>
      </c>
      <c r="C103" s="6">
        <f>(C101+C102)/C100</f>
        <v>0.75503355704697983</v>
      </c>
      <c r="D103" s="6">
        <f>(D101+D102)/D100</f>
        <v>0.81481481481481477</v>
      </c>
      <c r="E103" s="6">
        <f t="shared" si="8"/>
        <v>7.9176954732510282E-2</v>
      </c>
    </row>
    <row r="104" spans="2:5" ht="20.100000000000001" customHeight="1" thickBot="1" x14ac:dyDescent="0.25">
      <c r="B104" s="4" t="s">
        <v>39</v>
      </c>
      <c r="C104" s="6">
        <v>0.77368421052631575</v>
      </c>
      <c r="D104" s="6">
        <v>0.83333333333333337</v>
      </c>
      <c r="E104" s="6">
        <f t="shared" si="8"/>
        <v>7.7097505668934335E-2</v>
      </c>
    </row>
    <row r="105" spans="2:5" ht="20.100000000000001" customHeight="1" thickBot="1" x14ac:dyDescent="0.25">
      <c r="B105" s="4" t="s">
        <v>40</v>
      </c>
      <c r="C105" s="6">
        <v>0.72222222222222221</v>
      </c>
      <c r="D105" s="6">
        <v>0.77777777777777779</v>
      </c>
      <c r="E105" s="6">
        <f t="shared" si="8"/>
        <v>7.6923076923076955E-2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366</v>
      </c>
      <c r="D112" s="5">
        <v>91</v>
      </c>
      <c r="E112" s="6">
        <f>IF(C112&gt;0,(D112-C112)/C112,"-")</f>
        <v>-0.75136612021857918</v>
      </c>
    </row>
    <row r="113" spans="2:14" ht="15" thickBot="1" x14ac:dyDescent="0.25">
      <c r="B113" s="4" t="s">
        <v>56</v>
      </c>
      <c r="C113" s="5">
        <v>279</v>
      </c>
      <c r="D113" s="5">
        <v>86</v>
      </c>
      <c r="E113" s="6">
        <f t="shared" ref="E113:E114" si="9">IF(C113&gt;0,(D113-C113)/C113,"-")</f>
        <v>-0.69175627240143367</v>
      </c>
    </row>
    <row r="114" spans="2:14" ht="15" thickBot="1" x14ac:dyDescent="0.25">
      <c r="B114" s="4" t="s">
        <v>57</v>
      </c>
      <c r="C114" s="5">
        <v>87</v>
      </c>
      <c r="D114" s="5">
        <v>5</v>
      </c>
      <c r="E114" s="6">
        <f t="shared" si="9"/>
        <v>-0.94252873563218387</v>
      </c>
    </row>
    <row r="115" spans="2:14" x14ac:dyDescent="0.2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6" t="str">
        <f t="shared" si="11"/>
        <v>-</v>
      </c>
      <c r="L133" s="6" t="str">
        <f t="shared" si="10"/>
        <v>-</v>
      </c>
      <c r="M133" s="6" t="str">
        <f t="shared" si="10"/>
        <v>-</v>
      </c>
      <c r="N133" s="6" t="str">
        <f t="shared" si="10"/>
        <v>-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0</v>
      </c>
      <c r="D143" s="10">
        <v>0</v>
      </c>
      <c r="E143" s="10">
        <v>0</v>
      </c>
      <c r="F143" s="10">
        <v>0</v>
      </c>
      <c r="G143" s="10">
        <v>1</v>
      </c>
      <c r="H143" s="10">
        <v>0</v>
      </c>
      <c r="I143" s="10">
        <v>0</v>
      </c>
      <c r="J143" s="10">
        <v>1</v>
      </c>
      <c r="K143" s="6" t="str">
        <f>IF(C143=0,"-",(G143-C143)/C143)</f>
        <v>-</v>
      </c>
      <c r="L143" s="6" t="str">
        <f t="shared" ref="L143:N147" si="15">IF(D143=0,"-",(H143-D143)/D143)</f>
        <v>-</v>
      </c>
      <c r="M143" s="6" t="str">
        <f t="shared" si="15"/>
        <v>-</v>
      </c>
      <c r="N143" s="6" t="str">
        <f t="shared" si="15"/>
        <v>-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11</v>
      </c>
      <c r="D145" s="10">
        <v>0</v>
      </c>
      <c r="E145" s="10">
        <v>0</v>
      </c>
      <c r="F145" s="10">
        <v>11</v>
      </c>
      <c r="G145" s="10">
        <v>19</v>
      </c>
      <c r="H145" s="10">
        <v>0</v>
      </c>
      <c r="I145" s="10">
        <v>0</v>
      </c>
      <c r="J145" s="10">
        <v>19</v>
      </c>
      <c r="K145" s="6">
        <f t="shared" si="16"/>
        <v>0.72727272727272729</v>
      </c>
      <c r="L145" s="6" t="str">
        <f t="shared" si="15"/>
        <v>-</v>
      </c>
      <c r="M145" s="6" t="str">
        <f t="shared" si="15"/>
        <v>-</v>
      </c>
      <c r="N145" s="6">
        <f t="shared" si="15"/>
        <v>0.72727272727272729</v>
      </c>
    </row>
    <row r="146" spans="2:14" ht="15" thickBot="1" x14ac:dyDescent="0.25">
      <c r="B146" s="4" t="s">
        <v>74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6" t="str">
        <f t="shared" si="16"/>
        <v>-</v>
      </c>
      <c r="L146" s="6" t="str">
        <f t="shared" si="15"/>
        <v>-</v>
      </c>
      <c r="M146" s="6" t="str">
        <f t="shared" si="15"/>
        <v>-</v>
      </c>
      <c r="N146" s="6" t="str">
        <f t="shared" si="15"/>
        <v>-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11</v>
      </c>
      <c r="D148" s="10">
        <v>0</v>
      </c>
      <c r="E148" s="10">
        <v>0</v>
      </c>
      <c r="F148" s="10">
        <v>11</v>
      </c>
      <c r="G148" s="10">
        <v>20</v>
      </c>
      <c r="H148" s="10">
        <v>0</v>
      </c>
      <c r="I148" s="10">
        <v>0</v>
      </c>
      <c r="J148" s="10">
        <v>20</v>
      </c>
      <c r="K148" s="6">
        <f t="shared" ref="K148" si="17">IF(C148=0,"-",(G148-C148)/C148)</f>
        <v>0.81818181818181823</v>
      </c>
      <c r="L148" s="6" t="str">
        <f t="shared" ref="L148" si="18">IF(D148=0,"-",(H148-D148)/D148)</f>
        <v>-</v>
      </c>
      <c r="M148" s="6" t="str">
        <f t="shared" ref="M148" si="19">IF(E148=0,"-",(I148-E148)/E148)</f>
        <v>-</v>
      </c>
      <c r="N148" s="6">
        <f t="shared" ref="N148" si="20">IF(F148=0,"-",(J148-F148)/F148)</f>
        <v>0.81818181818181823</v>
      </c>
    </row>
    <row r="149" spans="2:14" ht="29.25" thickBot="1" x14ac:dyDescent="0.25">
      <c r="B149" s="7" t="s">
        <v>76</v>
      </c>
      <c r="C149" s="6" t="str">
        <f t="shared" ref="C149:J150" si="21">IF(C143=0,"-",(C143/(C143+C145)))</f>
        <v>-</v>
      </c>
      <c r="D149" s="6" t="str">
        <f t="shared" si="21"/>
        <v>-</v>
      </c>
      <c r="E149" s="6" t="str">
        <f t="shared" si="21"/>
        <v>-</v>
      </c>
      <c r="F149" s="6" t="str">
        <f t="shared" si="21"/>
        <v>-</v>
      </c>
      <c r="G149" s="6">
        <f t="shared" si="21"/>
        <v>0.05</v>
      </c>
      <c r="H149" s="6" t="str">
        <f t="shared" si="21"/>
        <v>-</v>
      </c>
      <c r="I149" s="6" t="str">
        <f t="shared" si="21"/>
        <v>-</v>
      </c>
      <c r="J149" s="6">
        <f t="shared" si="21"/>
        <v>0.05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11</v>
      </c>
      <c r="D157" s="19">
        <v>19</v>
      </c>
      <c r="E157" s="18">
        <f>IF(C157=0,"-",(D157-C157)/C157)</f>
        <v>0.72727272727272729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0</v>
      </c>
      <c r="D158" s="19">
        <v>1</v>
      </c>
      <c r="E158" s="18" t="str">
        <f t="shared" ref="E158:E159" si="23">IF(C158=0,"-",(D158-C158)/C158)</f>
        <v>-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1</v>
      </c>
      <c r="D160" s="18">
        <f>IF(D157=0,"-",D157/(D157+D158+D159))</f>
        <v>0.95</v>
      </c>
      <c r="E160" s="18">
        <f>IF(OR(C160="-",D160="-"),"-",(D160-C160)/C160)</f>
        <v>-5.0000000000000044E-2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0</v>
      </c>
      <c r="D166" s="5">
        <v>0</v>
      </c>
      <c r="E166" s="6" t="str">
        <f>IF(C166=0,"-",(D166-C166)/C166)</f>
        <v>-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0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 t="str">
        <f>IF(C166=0,"-",(C167+C168)/C166)</f>
        <v>-</v>
      </c>
      <c r="D169" s="6" t="str">
        <f>IF(D166=0,"-",(D167+D168)/D166)</f>
        <v>-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 t="s">
        <v>104</v>
      </c>
      <c r="D170" s="6" t="s">
        <v>104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104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10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10" ht="15" thickBot="1" x14ac:dyDescent="0.25">
      <c r="B178" s="15" t="s">
        <v>81</v>
      </c>
      <c r="C178" s="5">
        <v>0</v>
      </c>
      <c r="D178" s="5">
        <v>0</v>
      </c>
      <c r="E178" s="6" t="str">
        <f>IF(C178=0,"-",(D178-C178)/C178)</f>
        <v>-</v>
      </c>
      <c r="H178" s="13"/>
    </row>
    <row r="179" spans="2:10" ht="15" thickBot="1" x14ac:dyDescent="0.25">
      <c r="B179" s="4" t="s">
        <v>43</v>
      </c>
      <c r="C179" s="5">
        <v>0</v>
      </c>
      <c r="D179" s="5">
        <v>0</v>
      </c>
      <c r="E179" s="6" t="str">
        <f t="shared" ref="E179:E185" si="26">IF(C179=0,"-",(D179-C179)/C179)</f>
        <v>-</v>
      </c>
      <c r="H179" s="13"/>
    </row>
    <row r="180" spans="2:10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10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10" ht="15" thickBot="1" x14ac:dyDescent="0.25">
      <c r="B182" s="15" t="s">
        <v>79</v>
      </c>
      <c r="C182" s="5">
        <v>11</v>
      </c>
      <c r="D182" s="5">
        <v>20</v>
      </c>
      <c r="E182" s="6">
        <f t="shared" si="26"/>
        <v>0.81818181818181823</v>
      </c>
      <c r="H182" s="13"/>
    </row>
    <row r="183" spans="2:10" ht="15" thickBot="1" x14ac:dyDescent="0.25">
      <c r="B183" s="4" t="s">
        <v>47</v>
      </c>
      <c r="C183" s="5">
        <v>11</v>
      </c>
      <c r="D183" s="5">
        <v>20</v>
      </c>
      <c r="E183" s="6">
        <f t="shared" si="26"/>
        <v>0.81818181818181823</v>
      </c>
      <c r="H183" s="13"/>
    </row>
    <row r="184" spans="2:10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10" ht="15" thickBot="1" x14ac:dyDescent="0.25">
      <c r="B185" s="4" t="s">
        <v>80</v>
      </c>
      <c r="C185" s="5">
        <v>0</v>
      </c>
      <c r="D185" s="5">
        <v>0</v>
      </c>
      <c r="E185" s="6" t="str">
        <f t="shared" si="26"/>
        <v>-</v>
      </c>
      <c r="H185" s="13"/>
    </row>
    <row r="186" spans="2:10" x14ac:dyDescent="0.2"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2:10" x14ac:dyDescent="0.2">
      <c r="B187" s="22"/>
      <c r="C187" s="22"/>
      <c r="D187" s="22"/>
      <c r="E187" s="22"/>
      <c r="F187" s="22"/>
      <c r="G187" s="22"/>
      <c r="H187" s="22"/>
      <c r="I187" s="22"/>
      <c r="J187" s="22"/>
    </row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4</v>
      </c>
      <c r="D197" s="5">
        <v>1</v>
      </c>
      <c r="E197" s="6">
        <f t="shared" ref="E197:E200" si="27">IF(C197=0,"-",(D197-C197)/C197)</f>
        <v>-0.75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4</v>
      </c>
      <c r="D199" s="5">
        <v>1</v>
      </c>
      <c r="E199" s="6">
        <f t="shared" si="27"/>
        <v>-0.75</v>
      </c>
    </row>
    <row r="200" spans="2:5" ht="15" thickBot="1" x14ac:dyDescent="0.25">
      <c r="B200" s="4" t="s">
        <v>85</v>
      </c>
      <c r="C200" s="5">
        <v>4</v>
      </c>
      <c r="D200" s="5">
        <v>1</v>
      </c>
      <c r="E200" s="6">
        <f t="shared" si="27"/>
        <v>-0.75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4</v>
      </c>
      <c r="D208" s="5">
        <v>1</v>
      </c>
      <c r="E208" s="6">
        <f t="shared" si="28"/>
        <v>-0.75</v>
      </c>
    </row>
    <row r="209" spans="2:5" ht="20.100000000000001" customHeight="1" thickBot="1" x14ac:dyDescent="0.25">
      <c r="B209" s="17" t="s">
        <v>86</v>
      </c>
      <c r="C209" s="5">
        <v>3</v>
      </c>
      <c r="D209" s="5">
        <v>1</v>
      </c>
      <c r="E209" s="6">
        <f t="shared" si="28"/>
        <v>-0.66666666666666663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3</v>
      </c>
      <c r="D221" s="5">
        <v>0</v>
      </c>
      <c r="E221" s="6">
        <f t="shared" ref="E221:E223" si="30">IF(C221=0,"-",(D221-C221)/C221)</f>
        <v>-1</v>
      </c>
    </row>
    <row r="222" spans="2:5" ht="15" thickBot="1" x14ac:dyDescent="0.25">
      <c r="B222" s="16" t="s">
        <v>92</v>
      </c>
      <c r="C222" s="5">
        <v>4</v>
      </c>
      <c r="D222" s="5">
        <v>1</v>
      </c>
      <c r="E222" s="6">
        <f t="shared" si="30"/>
        <v>-0.75</v>
      </c>
    </row>
    <row r="223" spans="2:5" ht="15" thickBot="1" x14ac:dyDescent="0.25">
      <c r="B223" s="16" t="s">
        <v>93</v>
      </c>
      <c r="C223" s="5">
        <v>0</v>
      </c>
      <c r="D223" s="5">
        <v>7</v>
      </c>
      <c r="E223" s="6" t="str">
        <f t="shared" si="30"/>
        <v>-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2471</v>
      </c>
      <c r="D14" s="5">
        <v>2204</v>
      </c>
      <c r="E14" s="6">
        <f>IF(C14&gt;0,(D14-C14)/C14)</f>
        <v>-0.10805341966815055</v>
      </c>
    </row>
    <row r="15" spans="1:5" ht="20.100000000000001" customHeight="1" thickBot="1" x14ac:dyDescent="0.25">
      <c r="B15" s="4" t="s">
        <v>17</v>
      </c>
      <c r="C15" s="5">
        <v>2462</v>
      </c>
      <c r="D15" s="5">
        <v>2159</v>
      </c>
      <c r="E15" s="6">
        <f t="shared" ref="E15:E25" si="0">IF(C15&gt;0,(D15-C15)/C15)</f>
        <v>-0.12307067424857839</v>
      </c>
    </row>
    <row r="16" spans="1:5" ht="20.100000000000001" customHeight="1" thickBot="1" x14ac:dyDescent="0.25">
      <c r="B16" s="4" t="s">
        <v>18</v>
      </c>
      <c r="C16" s="5">
        <v>2011</v>
      </c>
      <c r="D16" s="5">
        <v>1735</v>
      </c>
      <c r="E16" s="6">
        <f t="shared" si="0"/>
        <v>-0.13724515166583789</v>
      </c>
    </row>
    <row r="17" spans="2:5" ht="20.100000000000001" customHeight="1" thickBot="1" x14ac:dyDescent="0.25">
      <c r="B17" s="4" t="s">
        <v>19</v>
      </c>
      <c r="C17" s="5">
        <v>451</v>
      </c>
      <c r="D17" s="5">
        <v>424</v>
      </c>
      <c r="E17" s="6">
        <f t="shared" si="0"/>
        <v>-5.9866962305986697E-2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0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2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0.18318440292445168</v>
      </c>
      <c r="D20" s="6">
        <f>D17/D15</f>
        <v>0.19638721630384437</v>
      </c>
      <c r="E20" s="6">
        <f t="shared" si="0"/>
        <v>7.2073894767327729E-2</v>
      </c>
    </row>
    <row r="21" spans="2:5" ht="30" customHeight="1" thickBot="1" x14ac:dyDescent="0.25">
      <c r="B21" s="4" t="s">
        <v>23</v>
      </c>
      <c r="C21" s="5">
        <v>315</v>
      </c>
      <c r="D21" s="5">
        <v>280</v>
      </c>
      <c r="E21" s="6">
        <f t="shared" si="0"/>
        <v>-0.1111111111111111</v>
      </c>
    </row>
    <row r="22" spans="2:5" ht="20.100000000000001" customHeight="1" thickBot="1" x14ac:dyDescent="0.25">
      <c r="B22" s="4" t="s">
        <v>24</v>
      </c>
      <c r="C22" s="5">
        <v>205</v>
      </c>
      <c r="D22" s="5">
        <v>224</v>
      </c>
      <c r="E22" s="6">
        <f t="shared" si="0"/>
        <v>9.2682926829268292E-2</v>
      </c>
    </row>
    <row r="23" spans="2:5" ht="20.100000000000001" customHeight="1" thickBot="1" x14ac:dyDescent="0.25">
      <c r="B23" s="4" t="s">
        <v>25</v>
      </c>
      <c r="C23" s="5">
        <v>110</v>
      </c>
      <c r="D23" s="5">
        <v>56</v>
      </c>
      <c r="E23" s="6">
        <f t="shared" si="0"/>
        <v>-0.49090909090909091</v>
      </c>
    </row>
    <row r="24" spans="2:5" ht="20.100000000000001" customHeight="1" thickBot="1" x14ac:dyDescent="0.25">
      <c r="B24" s="4" t="s">
        <v>21</v>
      </c>
      <c r="C24" s="6">
        <f>C23/C21</f>
        <v>0.34920634920634919</v>
      </c>
      <c r="D24" s="6">
        <f t="shared" ref="D24" si="1">D23/D21</f>
        <v>0.2</v>
      </c>
      <c r="E24" s="6">
        <f t="shared" si="0"/>
        <v>-0.42727272727272719</v>
      </c>
    </row>
    <row r="25" spans="2:5" ht="20.100000000000001" customHeight="1" thickBot="1" x14ac:dyDescent="0.25">
      <c r="B25" s="7" t="s">
        <v>26</v>
      </c>
      <c r="C25" s="6">
        <v>0.21813033420366923</v>
      </c>
      <c r="D25" s="6">
        <v>0.19645525206146075</v>
      </c>
      <c r="E25" s="6">
        <f t="shared" si="0"/>
        <v>-9.9367574076012571E-2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653</v>
      </c>
      <c r="D34" s="5">
        <v>568</v>
      </c>
      <c r="E34" s="6">
        <f>IF(C34&gt;0,(D34-C34)/C34,"-")</f>
        <v>-0.13016845329249618</v>
      </c>
    </row>
    <row r="35" spans="2:5" ht="20.100000000000001" customHeight="1" thickBot="1" x14ac:dyDescent="0.25">
      <c r="B35" s="4" t="s">
        <v>29</v>
      </c>
      <c r="C35" s="5">
        <v>11</v>
      </c>
      <c r="D35" s="5">
        <v>14</v>
      </c>
      <c r="E35" s="6">
        <f t="shared" ref="E35:E37" si="2">IF(C35&gt;0,(D35-C35)/C35,"-")</f>
        <v>0.27272727272727271</v>
      </c>
    </row>
    <row r="36" spans="2:5" ht="20.100000000000001" customHeight="1" thickBot="1" x14ac:dyDescent="0.25">
      <c r="B36" s="4" t="s">
        <v>28</v>
      </c>
      <c r="C36" s="5">
        <v>369</v>
      </c>
      <c r="D36" s="5">
        <v>428</v>
      </c>
      <c r="E36" s="6">
        <f t="shared" si="2"/>
        <v>0.15989159891598917</v>
      </c>
    </row>
    <row r="37" spans="2:5" ht="20.100000000000001" customHeight="1" thickBot="1" x14ac:dyDescent="0.25">
      <c r="B37" s="4" t="s">
        <v>30</v>
      </c>
      <c r="C37" s="5">
        <v>273</v>
      </c>
      <c r="D37" s="5">
        <v>126</v>
      </c>
      <c r="E37" s="6">
        <f t="shared" si="2"/>
        <v>-0.53846153846153844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597</v>
      </c>
      <c r="D44" s="5">
        <v>468</v>
      </c>
      <c r="E44" s="6">
        <f>IF(C44&gt;0,(D44-C44)/C44,"-")</f>
        <v>-0.21608040201005024</v>
      </c>
    </row>
    <row r="45" spans="2:5" ht="20.100000000000001" customHeight="1" thickBot="1" x14ac:dyDescent="0.25">
      <c r="B45" s="4" t="s">
        <v>34</v>
      </c>
      <c r="C45" s="5">
        <v>49</v>
      </c>
      <c r="D45" s="5">
        <v>30</v>
      </c>
      <c r="E45" s="6">
        <f t="shared" ref="E45:E51" si="3">IF(C45&gt;0,(D45-C45)/C45,"-")</f>
        <v>-0.38775510204081631</v>
      </c>
    </row>
    <row r="46" spans="2:5" ht="20.100000000000001" customHeight="1" thickBot="1" x14ac:dyDescent="0.25">
      <c r="B46" s="4" t="s">
        <v>31</v>
      </c>
      <c r="C46" s="5">
        <v>79</v>
      </c>
      <c r="D46" s="5">
        <v>118</v>
      </c>
      <c r="E46" s="6">
        <f t="shared" si="3"/>
        <v>0.49367088607594939</v>
      </c>
    </row>
    <row r="47" spans="2:5" ht="20.100000000000001" customHeight="1" thickBot="1" x14ac:dyDescent="0.25">
      <c r="B47" s="4" t="s">
        <v>32</v>
      </c>
      <c r="C47" s="5">
        <v>736</v>
      </c>
      <c r="D47" s="5">
        <v>662</v>
      </c>
      <c r="E47" s="6">
        <f t="shared" si="3"/>
        <v>-0.10054347826086957</v>
      </c>
    </row>
    <row r="48" spans="2:5" ht="20.100000000000001" customHeight="1" thickBot="1" x14ac:dyDescent="0.25">
      <c r="B48" s="4" t="s">
        <v>35</v>
      </c>
      <c r="C48" s="5">
        <v>193</v>
      </c>
      <c r="D48" s="5">
        <v>114</v>
      </c>
      <c r="E48" s="6">
        <f t="shared" si="3"/>
        <v>-0.40932642487046633</v>
      </c>
    </row>
    <row r="49" spans="2:5" ht="20.100000000000001" customHeight="1" thickBot="1" x14ac:dyDescent="0.25">
      <c r="B49" s="4" t="s">
        <v>67</v>
      </c>
      <c r="C49" s="5">
        <v>250</v>
      </c>
      <c r="D49" s="5">
        <v>367</v>
      </c>
      <c r="E49" s="6">
        <f t="shared" si="3"/>
        <v>0.46800000000000003</v>
      </c>
    </row>
    <row r="50" spans="2:5" ht="20.100000000000001" customHeight="1" collapsed="1" thickBot="1" x14ac:dyDescent="0.25">
      <c r="B50" s="4" t="s">
        <v>36</v>
      </c>
      <c r="C50" s="6">
        <f>C44/(C44+C45)</f>
        <v>0.92414860681114552</v>
      </c>
      <c r="D50" s="6">
        <f>D44/(D44+D45)</f>
        <v>0.93975903614457834</v>
      </c>
      <c r="E50" s="6">
        <f t="shared" si="3"/>
        <v>1.689168735242479E-2</v>
      </c>
    </row>
    <row r="51" spans="2:5" ht="20.100000000000001" customHeight="1" thickBot="1" x14ac:dyDescent="0.25">
      <c r="B51" s="4" t="s">
        <v>37</v>
      </c>
      <c r="C51" s="6">
        <f>C47/(C46+C47)</f>
        <v>0.90306748466257669</v>
      </c>
      <c r="D51" s="6">
        <f t="shared" ref="D51" si="4">D47/(D46+D47)</f>
        <v>0.8487179487179487</v>
      </c>
      <c r="E51" s="6">
        <f t="shared" si="3"/>
        <v>-6.0183249721293221E-2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646</v>
      </c>
      <c r="D58" s="5">
        <v>498</v>
      </c>
      <c r="E58" s="6">
        <f>IF(C58&gt;0,(D58-C58)/C58,"-")</f>
        <v>-0.22910216718266255</v>
      </c>
    </row>
    <row r="59" spans="2:5" ht="20.100000000000001" customHeight="1" thickBot="1" x14ac:dyDescent="0.25">
      <c r="B59" s="4" t="s">
        <v>41</v>
      </c>
      <c r="C59" s="5">
        <v>470</v>
      </c>
      <c r="D59" s="5">
        <v>370</v>
      </c>
      <c r="E59" s="6">
        <f t="shared" ref="E59:E63" si="5">IF(C59&gt;0,(D59-C59)/C59,"-")</f>
        <v>-0.21276595744680851</v>
      </c>
    </row>
    <row r="60" spans="2:5" ht="20.100000000000001" customHeight="1" thickBot="1" x14ac:dyDescent="0.25">
      <c r="B60" s="4" t="s">
        <v>42</v>
      </c>
      <c r="C60" s="5">
        <v>127</v>
      </c>
      <c r="D60" s="5">
        <v>98</v>
      </c>
      <c r="E60" s="6">
        <f t="shared" si="5"/>
        <v>-0.2283464566929134</v>
      </c>
    </row>
    <row r="61" spans="2:5" ht="20.100000000000001" customHeight="1" collapsed="1" thickBot="1" x14ac:dyDescent="0.25">
      <c r="B61" s="4" t="s">
        <v>98</v>
      </c>
      <c r="C61" s="6">
        <f>(C59+C60)/C58</f>
        <v>0.92414860681114552</v>
      </c>
      <c r="D61" s="6">
        <f>(D59+D60)/D58</f>
        <v>0.93975903614457834</v>
      </c>
      <c r="E61" s="6">
        <f t="shared" si="5"/>
        <v>1.689168735242479E-2</v>
      </c>
    </row>
    <row r="62" spans="2:5" ht="20.100000000000001" customHeight="1" thickBot="1" x14ac:dyDescent="0.25">
      <c r="B62" s="4" t="s">
        <v>39</v>
      </c>
      <c r="C62" s="6">
        <v>0.91262135922330101</v>
      </c>
      <c r="D62" s="6">
        <v>0.93198992443324935</v>
      </c>
      <c r="E62" s="6">
        <f t="shared" si="5"/>
        <v>2.1223002304517864E-2</v>
      </c>
    </row>
    <row r="63" spans="2:5" ht="20.100000000000001" customHeight="1" thickBot="1" x14ac:dyDescent="0.25">
      <c r="B63" s="4" t="s">
        <v>40</v>
      </c>
      <c r="C63" s="6">
        <v>0.96946564885496178</v>
      </c>
      <c r="D63" s="6">
        <v>0.97029702970297027</v>
      </c>
      <c r="E63" s="6">
        <f t="shared" si="5"/>
        <v>8.5756607156781193E-4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2096</v>
      </c>
      <c r="D70" s="5">
        <v>1971</v>
      </c>
      <c r="E70" s="6">
        <f>IF(C70&gt;0,(D70-C70)/C70,"-")</f>
        <v>-5.9637404580152674E-2</v>
      </c>
    </row>
    <row r="71" spans="2:10" ht="20.100000000000001" customHeight="1" thickBot="1" x14ac:dyDescent="0.25">
      <c r="B71" s="4" t="s">
        <v>45</v>
      </c>
      <c r="C71" s="5">
        <v>1037</v>
      </c>
      <c r="D71" s="5">
        <v>812</v>
      </c>
      <c r="E71" s="6">
        <f t="shared" ref="E71:E77" si="6">IF(C71&gt;0,(D71-C71)/C71,"-")</f>
        <v>-0.21697203471552556</v>
      </c>
    </row>
    <row r="72" spans="2:10" ht="20.100000000000001" customHeight="1" thickBot="1" x14ac:dyDescent="0.25">
      <c r="B72" s="4" t="s">
        <v>43</v>
      </c>
      <c r="C72" s="5">
        <v>3</v>
      </c>
      <c r="D72" s="5">
        <v>1</v>
      </c>
      <c r="E72" s="6">
        <f t="shared" si="6"/>
        <v>-0.66666666666666663</v>
      </c>
    </row>
    <row r="73" spans="2:10" ht="20.100000000000001" customHeight="1" thickBot="1" x14ac:dyDescent="0.25">
      <c r="B73" s="4" t="s">
        <v>46</v>
      </c>
      <c r="C73" s="5">
        <v>660</v>
      </c>
      <c r="D73" s="5">
        <v>860</v>
      </c>
      <c r="E73" s="6">
        <f t="shared" si="6"/>
        <v>0.30303030303030304</v>
      </c>
    </row>
    <row r="74" spans="2:10" ht="20.100000000000001" customHeight="1" thickBot="1" x14ac:dyDescent="0.25">
      <c r="B74" s="4" t="s">
        <v>47</v>
      </c>
      <c r="C74" s="5">
        <v>214</v>
      </c>
      <c r="D74" s="5">
        <v>141</v>
      </c>
      <c r="E74" s="6">
        <f t="shared" si="6"/>
        <v>-0.34112149532710279</v>
      </c>
    </row>
    <row r="75" spans="2:10" ht="20.100000000000001" customHeight="1" thickBot="1" x14ac:dyDescent="0.25">
      <c r="B75" s="4" t="s">
        <v>48</v>
      </c>
      <c r="C75" s="5">
        <v>176</v>
      </c>
      <c r="D75" s="5">
        <v>157</v>
      </c>
      <c r="E75" s="6">
        <f t="shared" si="6"/>
        <v>-0.10795454545454546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6</v>
      </c>
      <c r="D77" s="5">
        <v>0</v>
      </c>
      <c r="E77" s="6">
        <f t="shared" si="6"/>
        <v>-1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70</v>
      </c>
      <c r="D90" s="5">
        <v>26</v>
      </c>
      <c r="E90" s="6">
        <f>IF(C90&gt;0,(D90-C90)/C90,"-")</f>
        <v>-0.62857142857142856</v>
      </c>
    </row>
    <row r="91" spans="2:5" ht="29.25" thickBot="1" x14ac:dyDescent="0.25">
      <c r="B91" s="4" t="s">
        <v>52</v>
      </c>
      <c r="C91" s="5">
        <v>49</v>
      </c>
      <c r="D91" s="5">
        <v>17</v>
      </c>
      <c r="E91" s="6">
        <f t="shared" ref="E91:E93" si="7">IF(C91&gt;0,(D91-C91)/C91,"-")</f>
        <v>-0.65306122448979587</v>
      </c>
    </row>
    <row r="92" spans="2:5" ht="29.25" customHeight="1" thickBot="1" x14ac:dyDescent="0.25">
      <c r="B92" s="4" t="s">
        <v>53</v>
      </c>
      <c r="C92" s="5">
        <v>98</v>
      </c>
      <c r="D92" s="5">
        <v>21</v>
      </c>
      <c r="E92" s="6">
        <f t="shared" si="7"/>
        <v>-0.7857142857142857</v>
      </c>
    </row>
    <row r="93" spans="2:5" ht="29.25" customHeight="1" thickBot="1" x14ac:dyDescent="0.25">
      <c r="B93" s="4" t="s">
        <v>54</v>
      </c>
      <c r="C93" s="6">
        <f>(C90+C91)/(C90+C91+C92)</f>
        <v>0.54838709677419351</v>
      </c>
      <c r="D93" s="6">
        <f>(D90+D91)/(D90+D91+D92)</f>
        <v>0.671875</v>
      </c>
      <c r="E93" s="6">
        <f t="shared" si="7"/>
        <v>0.22518382352941185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217</v>
      </c>
      <c r="D100" s="5">
        <v>64</v>
      </c>
      <c r="E100" s="6">
        <f>IF(C100&gt;0,(D100-C100)/C100,"-")</f>
        <v>-0.70506912442396308</v>
      </c>
    </row>
    <row r="101" spans="2:5" ht="20.100000000000001" customHeight="1" thickBot="1" x14ac:dyDescent="0.25">
      <c r="B101" s="4" t="s">
        <v>41</v>
      </c>
      <c r="C101" s="5">
        <v>97</v>
      </c>
      <c r="D101" s="5">
        <v>36</v>
      </c>
      <c r="E101" s="6">
        <f t="shared" ref="E101:E105" si="8">IF(C101&gt;0,(D101-C101)/C101,"-")</f>
        <v>-0.62886597938144329</v>
      </c>
    </row>
    <row r="102" spans="2:5" ht="20.100000000000001" customHeight="1" thickBot="1" x14ac:dyDescent="0.25">
      <c r="B102" s="4" t="s">
        <v>42</v>
      </c>
      <c r="C102" s="5">
        <v>22</v>
      </c>
      <c r="D102" s="5">
        <v>7</v>
      </c>
      <c r="E102" s="6">
        <f t="shared" si="8"/>
        <v>-0.68181818181818177</v>
      </c>
    </row>
    <row r="103" spans="2:5" ht="20.100000000000001" customHeight="1" thickBot="1" x14ac:dyDescent="0.25">
      <c r="B103" s="4" t="s">
        <v>98</v>
      </c>
      <c r="C103" s="6">
        <f>(C101+C102)/C100</f>
        <v>0.54838709677419351</v>
      </c>
      <c r="D103" s="6">
        <f>(D101+D102)/D100</f>
        <v>0.671875</v>
      </c>
      <c r="E103" s="6">
        <f t="shared" si="8"/>
        <v>0.22518382352941185</v>
      </c>
    </row>
    <row r="104" spans="2:5" ht="20.100000000000001" customHeight="1" thickBot="1" x14ac:dyDescent="0.25">
      <c r="B104" s="4" t="s">
        <v>39</v>
      </c>
      <c r="C104" s="6">
        <v>0.5449438202247191</v>
      </c>
      <c r="D104" s="6">
        <v>0.6428571428571429</v>
      </c>
      <c r="E104" s="6">
        <f t="shared" si="8"/>
        <v>0.17967599410898388</v>
      </c>
    </row>
    <row r="105" spans="2:5" ht="20.100000000000001" customHeight="1" thickBot="1" x14ac:dyDescent="0.25">
      <c r="B105" s="4" t="s">
        <v>40</v>
      </c>
      <c r="C105" s="6">
        <v>0.5641025641025641</v>
      </c>
      <c r="D105" s="6">
        <v>0.875</v>
      </c>
      <c r="E105" s="6">
        <f t="shared" si="8"/>
        <v>0.55113636363636365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208</v>
      </c>
      <c r="D112" s="5">
        <v>114</v>
      </c>
      <c r="E112" s="6">
        <f>IF(C112&gt;0,(D112-C112)/C112,"-")</f>
        <v>-0.45192307692307693</v>
      </c>
    </row>
    <row r="113" spans="2:14" ht="15" thickBot="1" x14ac:dyDescent="0.25">
      <c r="B113" s="4" t="s">
        <v>56</v>
      </c>
      <c r="C113" s="5">
        <v>101</v>
      </c>
      <c r="D113" s="5">
        <v>46</v>
      </c>
      <c r="E113" s="6">
        <f t="shared" ref="E113:E114" si="9">IF(C113&gt;0,(D113-C113)/C113,"-")</f>
        <v>-0.54455445544554459</v>
      </c>
    </row>
    <row r="114" spans="2:14" ht="15" thickBot="1" x14ac:dyDescent="0.25">
      <c r="B114" s="4" t="s">
        <v>57</v>
      </c>
      <c r="C114" s="5">
        <v>107</v>
      </c>
      <c r="D114" s="5">
        <v>68</v>
      </c>
      <c r="E114" s="6">
        <f t="shared" si="9"/>
        <v>-0.3644859813084112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2</v>
      </c>
      <c r="D128" s="10">
        <v>1</v>
      </c>
      <c r="E128" s="10">
        <v>1</v>
      </c>
      <c r="F128" s="10">
        <v>4</v>
      </c>
      <c r="G128" s="10">
        <v>1</v>
      </c>
      <c r="H128" s="10">
        <v>0</v>
      </c>
      <c r="I128" s="10">
        <v>0</v>
      </c>
      <c r="J128" s="10">
        <v>1</v>
      </c>
      <c r="K128" s="6">
        <f>IF(C128=0,"-",(G128-C128)/C128)</f>
        <v>-0.5</v>
      </c>
      <c r="L128" s="6">
        <f t="shared" ref="L128:N133" si="10">IF(D128=0,"-",(H128-D128)/D128)</f>
        <v>-1</v>
      </c>
      <c r="M128" s="6">
        <f t="shared" si="10"/>
        <v>-1</v>
      </c>
      <c r="N128" s="6">
        <f t="shared" si="10"/>
        <v>-0.75</v>
      </c>
    </row>
    <row r="129" spans="2:14" ht="15" thickBot="1" x14ac:dyDescent="0.25">
      <c r="B129" s="4" t="s">
        <v>64</v>
      </c>
      <c r="C129" s="10">
        <v>1</v>
      </c>
      <c r="D129" s="10">
        <v>0</v>
      </c>
      <c r="E129" s="10">
        <v>0</v>
      </c>
      <c r="F129" s="10">
        <v>1</v>
      </c>
      <c r="G129" s="10">
        <v>0</v>
      </c>
      <c r="H129" s="10">
        <v>0</v>
      </c>
      <c r="I129" s="10">
        <v>0</v>
      </c>
      <c r="J129" s="10">
        <v>0</v>
      </c>
      <c r="K129" s="6">
        <f t="shared" ref="K129:K133" si="11">IF(C129=0,"-",(G129-C129)/C129)</f>
        <v>-1</v>
      </c>
      <c r="L129" s="6" t="str">
        <f t="shared" si="10"/>
        <v>-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1</v>
      </c>
      <c r="D132" s="10">
        <v>0</v>
      </c>
      <c r="E132" s="10">
        <v>0</v>
      </c>
      <c r="F132" s="10">
        <v>1</v>
      </c>
      <c r="G132" s="10">
        <v>0</v>
      </c>
      <c r="H132" s="10">
        <v>0</v>
      </c>
      <c r="I132" s="10">
        <v>0</v>
      </c>
      <c r="J132" s="10">
        <v>0</v>
      </c>
      <c r="K132" s="6">
        <f t="shared" si="11"/>
        <v>-1</v>
      </c>
      <c r="L132" s="6" t="str">
        <f t="shared" si="10"/>
        <v>-</v>
      </c>
      <c r="M132" s="6" t="str">
        <f t="shared" si="10"/>
        <v>-</v>
      </c>
      <c r="N132" s="6">
        <f t="shared" si="10"/>
        <v>-1</v>
      </c>
    </row>
    <row r="133" spans="2:14" ht="15" thickBot="1" x14ac:dyDescent="0.25">
      <c r="B133" s="4" t="s">
        <v>68</v>
      </c>
      <c r="C133" s="10">
        <v>4</v>
      </c>
      <c r="D133" s="10">
        <v>1</v>
      </c>
      <c r="E133" s="10">
        <v>1</v>
      </c>
      <c r="F133" s="10">
        <v>6</v>
      </c>
      <c r="G133" s="10">
        <v>1</v>
      </c>
      <c r="H133" s="10">
        <v>0</v>
      </c>
      <c r="I133" s="10">
        <v>0</v>
      </c>
      <c r="J133" s="10">
        <v>1</v>
      </c>
      <c r="K133" s="6">
        <f t="shared" si="11"/>
        <v>-0.75</v>
      </c>
      <c r="L133" s="6">
        <f t="shared" si="10"/>
        <v>-1</v>
      </c>
      <c r="M133" s="6">
        <f t="shared" si="10"/>
        <v>-1</v>
      </c>
      <c r="N133" s="6">
        <f t="shared" si="10"/>
        <v>-0.83333333333333337</v>
      </c>
    </row>
    <row r="134" spans="2:14" ht="15" thickBot="1" x14ac:dyDescent="0.25">
      <c r="B134" s="4" t="s">
        <v>36</v>
      </c>
      <c r="C134" s="6">
        <f>IF(C128=0,"-",C128/(C128+C129))</f>
        <v>0.66666666666666663</v>
      </c>
      <c r="D134" s="6">
        <f>IF(D128=0,"-",D128/(D128+D129))</f>
        <v>1</v>
      </c>
      <c r="E134" s="6">
        <f t="shared" ref="E134:J134" si="12">IF(E128=0,"-",E128/(E128+E129))</f>
        <v>1</v>
      </c>
      <c r="F134" s="6">
        <f t="shared" si="12"/>
        <v>0.8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>
        <f>IF(OR(C134="-",G134="-"),"-",(G134-C134)/C134)</f>
        <v>0.50000000000000011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0.24999999999999994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3</v>
      </c>
      <c r="D143" s="10">
        <v>0</v>
      </c>
      <c r="E143" s="10">
        <v>0</v>
      </c>
      <c r="F143" s="10">
        <v>3</v>
      </c>
      <c r="G143" s="10">
        <v>11</v>
      </c>
      <c r="H143" s="10">
        <v>0</v>
      </c>
      <c r="I143" s="10">
        <v>0</v>
      </c>
      <c r="J143" s="10">
        <v>11</v>
      </c>
      <c r="K143" s="6">
        <f>IF(C143=0,"-",(G143-C143)/C143)</f>
        <v>2.6666666666666665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2.6666666666666665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46</v>
      </c>
      <c r="D145" s="10">
        <v>0</v>
      </c>
      <c r="E145" s="10">
        <v>10</v>
      </c>
      <c r="F145" s="10">
        <v>56</v>
      </c>
      <c r="G145" s="10">
        <v>28</v>
      </c>
      <c r="H145" s="10">
        <v>0</v>
      </c>
      <c r="I145" s="10">
        <v>19</v>
      </c>
      <c r="J145" s="10">
        <v>47</v>
      </c>
      <c r="K145" s="6">
        <f t="shared" si="16"/>
        <v>-0.39130434782608697</v>
      </c>
      <c r="L145" s="6" t="str">
        <f t="shared" si="15"/>
        <v>-</v>
      </c>
      <c r="M145" s="6">
        <f t="shared" si="15"/>
        <v>0.9</v>
      </c>
      <c r="N145" s="6">
        <f t="shared" si="15"/>
        <v>-0.16071428571428573</v>
      </c>
    </row>
    <row r="146" spans="2:14" ht="15" thickBot="1" x14ac:dyDescent="0.25">
      <c r="B146" s="4" t="s">
        <v>74</v>
      </c>
      <c r="C146" s="10">
        <v>11</v>
      </c>
      <c r="D146" s="10">
        <v>0</v>
      </c>
      <c r="E146" s="10">
        <v>4</v>
      </c>
      <c r="F146" s="10">
        <v>15</v>
      </c>
      <c r="G146" s="10">
        <v>4</v>
      </c>
      <c r="H146" s="10">
        <v>0</v>
      </c>
      <c r="I146" s="10">
        <v>1</v>
      </c>
      <c r="J146" s="10">
        <v>5</v>
      </c>
      <c r="K146" s="6">
        <f t="shared" si="16"/>
        <v>-0.63636363636363635</v>
      </c>
      <c r="L146" s="6" t="str">
        <f t="shared" si="15"/>
        <v>-</v>
      </c>
      <c r="M146" s="6">
        <f t="shared" si="15"/>
        <v>-0.75</v>
      </c>
      <c r="N146" s="6">
        <f t="shared" si="15"/>
        <v>-0.66666666666666663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1</v>
      </c>
      <c r="F147" s="10">
        <v>1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>
        <f t="shared" si="15"/>
        <v>-1</v>
      </c>
      <c r="N147" s="6">
        <f t="shared" si="15"/>
        <v>-1</v>
      </c>
    </row>
    <row r="148" spans="2:14" ht="15" thickBot="1" x14ac:dyDescent="0.25">
      <c r="B148" s="7" t="s">
        <v>68</v>
      </c>
      <c r="C148" s="10">
        <v>60</v>
      </c>
      <c r="D148" s="10">
        <v>0</v>
      </c>
      <c r="E148" s="10">
        <v>15</v>
      </c>
      <c r="F148" s="10">
        <v>75</v>
      </c>
      <c r="G148" s="10">
        <v>43</v>
      </c>
      <c r="H148" s="10">
        <v>0</v>
      </c>
      <c r="I148" s="10">
        <v>20</v>
      </c>
      <c r="J148" s="10">
        <v>63</v>
      </c>
      <c r="K148" s="6"/>
      <c r="L148" s="6"/>
      <c r="M148" s="6"/>
      <c r="N148" s="6"/>
    </row>
    <row r="149" spans="2:14" ht="29.25" thickBot="1" x14ac:dyDescent="0.25">
      <c r="B149" s="7" t="s">
        <v>76</v>
      </c>
      <c r="C149" s="6">
        <f t="shared" ref="C149:J150" si="17">IF(C143=0,"-",(C143/(C143+C145)))</f>
        <v>6.1224489795918366E-2</v>
      </c>
      <c r="D149" s="6" t="str">
        <f t="shared" si="17"/>
        <v>-</v>
      </c>
      <c r="E149" s="6" t="str">
        <f t="shared" si="17"/>
        <v>-</v>
      </c>
      <c r="F149" s="6">
        <f t="shared" si="17"/>
        <v>5.0847457627118647E-2</v>
      </c>
      <c r="G149" s="6">
        <f t="shared" si="17"/>
        <v>0.28205128205128205</v>
      </c>
      <c r="H149" s="6" t="str">
        <f t="shared" si="17"/>
        <v>-</v>
      </c>
      <c r="I149" s="6" t="str">
        <f t="shared" si="17"/>
        <v>-</v>
      </c>
      <c r="J149" s="6">
        <f t="shared" si="17"/>
        <v>0.18965517241379309</v>
      </c>
      <c r="K149" s="6">
        <f>IF(OR(C149="-",G149="-"),"-",(G149-C149)/C149)</f>
        <v>3.6068376068376065</v>
      </c>
      <c r="L149" s="6" t="str">
        <f t="shared" ref="L149:N150" si="18">IF(OR(D149="-",H149="-"),"-",(H149-D149)/D149)</f>
        <v>-</v>
      </c>
      <c r="M149" s="6" t="str">
        <f t="shared" si="18"/>
        <v>-</v>
      </c>
      <c r="N149" s="6">
        <f t="shared" si="18"/>
        <v>2.7298850574712641</v>
      </c>
    </row>
    <row r="150" spans="2:14" ht="29.25" thickBot="1" x14ac:dyDescent="0.25">
      <c r="B150" s="7" t="s">
        <v>77</v>
      </c>
      <c r="C150" s="6" t="str">
        <f t="shared" si="17"/>
        <v>-</v>
      </c>
      <c r="D150" s="6" t="str">
        <f t="shared" si="17"/>
        <v>-</v>
      </c>
      <c r="E150" s="6" t="str">
        <f t="shared" si="17"/>
        <v>-</v>
      </c>
      <c r="F150" s="6" t="str">
        <f t="shared" si="17"/>
        <v>-</v>
      </c>
      <c r="G150" s="6" t="str">
        <f t="shared" si="17"/>
        <v>-</v>
      </c>
      <c r="H150" s="6" t="str">
        <f t="shared" si="17"/>
        <v>-</v>
      </c>
      <c r="I150" s="6" t="str">
        <f t="shared" si="17"/>
        <v>-</v>
      </c>
      <c r="J150" s="6" t="str">
        <f t="shared" si="17"/>
        <v>-</v>
      </c>
      <c r="K150" s="6" t="str">
        <f>IF(OR(C150="-",G150="-"),"-",(G150-C150)/C150)</f>
        <v>-</v>
      </c>
      <c r="L150" s="6" t="str">
        <f t="shared" si="18"/>
        <v>-</v>
      </c>
      <c r="M150" s="6" t="str">
        <f t="shared" si="18"/>
        <v>-</v>
      </c>
      <c r="N150" s="6" t="str">
        <f t="shared" si="18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50</v>
      </c>
      <c r="D157" s="19">
        <v>32</v>
      </c>
      <c r="E157" s="18">
        <f>IF(C157=0,"-",(D157-C157)/C157)</f>
        <v>-0.36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</v>
      </c>
      <c r="D158" s="19">
        <v>11</v>
      </c>
      <c r="E158" s="18">
        <f t="shared" ref="E158:E159" si="19">IF(C158=0,"-",(D158-C158)/C158)</f>
        <v>10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19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0.98039215686274506</v>
      </c>
      <c r="D160" s="18">
        <f>IF(D157=0,"-",D157/(D157+D158+D159))</f>
        <v>0.7441860465116279</v>
      </c>
      <c r="E160" s="18">
        <f>IF(OR(C160="-",D160="-"),"-",(D160-C160)/C160)</f>
        <v>-0.2409302325581395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5</v>
      </c>
      <c r="D166" s="5">
        <v>1</v>
      </c>
      <c r="E166" s="6">
        <f>IF(C166=0,"-",(D166-C166)/C166)</f>
        <v>-0.8</v>
      </c>
    </row>
    <row r="167" spans="2:14" ht="20.100000000000001" customHeight="1" thickBot="1" x14ac:dyDescent="0.25">
      <c r="B167" s="4" t="s">
        <v>41</v>
      </c>
      <c r="C167" s="5">
        <v>3</v>
      </c>
      <c r="D167" s="5">
        <v>1</v>
      </c>
      <c r="E167" s="6">
        <f t="shared" ref="E167:E168" si="20">IF(C167=0,"-",(D167-C167)/C167)</f>
        <v>-0.66666666666666663</v>
      </c>
    </row>
    <row r="168" spans="2:14" ht="20.100000000000001" customHeight="1" thickBot="1" x14ac:dyDescent="0.25">
      <c r="B168" s="4" t="s">
        <v>42</v>
      </c>
      <c r="C168" s="5">
        <v>1</v>
      </c>
      <c r="D168" s="5">
        <v>0</v>
      </c>
      <c r="E168" s="6">
        <f t="shared" si="20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0.8</v>
      </c>
      <c r="D169" s="6">
        <f>IF(D166=0,"-",(D167+D168)/D166)</f>
        <v>1</v>
      </c>
      <c r="E169" s="6">
        <f t="shared" ref="E169:E171" si="21">IF(OR(C169="-",D169="-"),"-",(D169-C169)/C169)</f>
        <v>0.24999999999999994</v>
      </c>
    </row>
    <row r="170" spans="2:14" ht="20.100000000000001" customHeight="1" thickBot="1" x14ac:dyDescent="0.25">
      <c r="B170" s="4" t="s">
        <v>39</v>
      </c>
      <c r="C170" s="6">
        <v>0.75</v>
      </c>
      <c r="D170" s="6">
        <v>1</v>
      </c>
      <c r="E170" s="6">
        <f t="shared" si="21"/>
        <v>0.33333333333333331</v>
      </c>
    </row>
    <row r="171" spans="2:14" ht="20.100000000000001" customHeight="1" thickBot="1" x14ac:dyDescent="0.25">
      <c r="B171" s="4" t="s">
        <v>40</v>
      </c>
      <c r="C171" s="6">
        <v>1</v>
      </c>
      <c r="D171" s="6" t="s">
        <v>104</v>
      </c>
      <c r="E171" s="6" t="str">
        <f t="shared" si="21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5</v>
      </c>
      <c r="D178" s="5">
        <v>0</v>
      </c>
      <c r="E178" s="6">
        <f>IF(C178=0,"-",(D178-C178)/C178)</f>
        <v>-1</v>
      </c>
      <c r="H178" s="13"/>
    </row>
    <row r="179" spans="2:8" ht="15" thickBot="1" x14ac:dyDescent="0.25">
      <c r="B179" s="4" t="s">
        <v>43</v>
      </c>
      <c r="C179" s="5">
        <v>4</v>
      </c>
      <c r="D179" s="5">
        <v>0</v>
      </c>
      <c r="E179" s="6">
        <f t="shared" ref="E179:E185" si="22">IF(C179=0,"-",(D179-C179)/C179)</f>
        <v>-1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2"/>
        <v>-</v>
      </c>
      <c r="H180" s="13"/>
    </row>
    <row r="181" spans="2:8" ht="15" thickBot="1" x14ac:dyDescent="0.25">
      <c r="B181" s="4" t="s">
        <v>78</v>
      </c>
      <c r="C181" s="5">
        <v>1</v>
      </c>
      <c r="D181" s="5">
        <v>0</v>
      </c>
      <c r="E181" s="6">
        <f t="shared" si="22"/>
        <v>-1</v>
      </c>
      <c r="H181" s="13"/>
    </row>
    <row r="182" spans="2:8" ht="15" thickBot="1" x14ac:dyDescent="0.25">
      <c r="B182" s="15" t="s">
        <v>79</v>
      </c>
      <c r="C182" s="5">
        <v>92</v>
      </c>
      <c r="D182" s="5">
        <v>64</v>
      </c>
      <c r="E182" s="6">
        <f t="shared" si="22"/>
        <v>-0.30434782608695654</v>
      </c>
      <c r="H182" s="13"/>
    </row>
    <row r="183" spans="2:8" ht="15" thickBot="1" x14ac:dyDescent="0.25">
      <c r="B183" s="4" t="s">
        <v>47</v>
      </c>
      <c r="C183" s="5">
        <v>75</v>
      </c>
      <c r="D183" s="5">
        <v>30</v>
      </c>
      <c r="E183" s="6">
        <f t="shared" si="22"/>
        <v>-0.6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2"/>
        <v>-</v>
      </c>
      <c r="H184" s="13"/>
    </row>
    <row r="185" spans="2:8" ht="15" thickBot="1" x14ac:dyDescent="0.25">
      <c r="B185" s="4" t="s">
        <v>80</v>
      </c>
      <c r="C185" s="5">
        <v>17</v>
      </c>
      <c r="D185" s="5">
        <v>34</v>
      </c>
      <c r="E185" s="6">
        <f t="shared" si="22"/>
        <v>1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16</v>
      </c>
      <c r="D197" s="5">
        <v>5</v>
      </c>
      <c r="E197" s="6">
        <f t="shared" ref="E197:E200" si="23">IF(C197=0,"-",(D197-C197)/C197)</f>
        <v>-0.6875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3"/>
        <v>-</v>
      </c>
    </row>
    <row r="199" spans="2:5" ht="15" thickBot="1" x14ac:dyDescent="0.25">
      <c r="B199" s="4" t="s">
        <v>84</v>
      </c>
      <c r="C199" s="5">
        <v>16</v>
      </c>
      <c r="D199" s="5">
        <v>5</v>
      </c>
      <c r="E199" s="6">
        <f t="shared" si="23"/>
        <v>-0.6875</v>
      </c>
    </row>
    <row r="200" spans="2:5" ht="15" thickBot="1" x14ac:dyDescent="0.25">
      <c r="B200" s="4" t="s">
        <v>85</v>
      </c>
      <c r="C200" s="5">
        <v>16</v>
      </c>
      <c r="D200" s="5">
        <v>5</v>
      </c>
      <c r="E200" s="6">
        <f t="shared" si="23"/>
        <v>-0.6875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4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16</v>
      </c>
      <c r="D208" s="5">
        <v>5</v>
      </c>
      <c r="E208" s="6">
        <f t="shared" si="24"/>
        <v>-0.6875</v>
      </c>
    </row>
    <row r="209" spans="2:5" ht="20.100000000000001" customHeight="1" thickBot="1" x14ac:dyDescent="0.25">
      <c r="B209" s="17" t="s">
        <v>86</v>
      </c>
      <c r="C209" s="5">
        <v>16</v>
      </c>
      <c r="D209" s="5">
        <v>5</v>
      </c>
      <c r="E209" s="6">
        <f t="shared" si="24"/>
        <v>-0.6875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4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5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5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11</v>
      </c>
      <c r="D221" s="5">
        <v>5</v>
      </c>
      <c r="E221" s="6">
        <f t="shared" ref="E221:E223" si="26">IF(C221=0,"-",(D221-C221)/C221)</f>
        <v>-0.54545454545454541</v>
      </c>
    </row>
    <row r="222" spans="2:5" ht="15" thickBot="1" x14ac:dyDescent="0.25">
      <c r="B222" s="16" t="s">
        <v>92</v>
      </c>
      <c r="C222" s="5">
        <v>16</v>
      </c>
      <c r="D222" s="5">
        <v>5</v>
      </c>
      <c r="E222" s="6">
        <f t="shared" si="26"/>
        <v>-0.6875</v>
      </c>
    </row>
    <row r="223" spans="2:5" ht="15" thickBot="1" x14ac:dyDescent="0.25">
      <c r="B223" s="16" t="s">
        <v>93</v>
      </c>
      <c r="C223" s="5">
        <v>22</v>
      </c>
      <c r="D223" s="5">
        <v>3</v>
      </c>
      <c r="E223" s="6">
        <f t="shared" si="26"/>
        <v>-0.86363636363636365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>
      <selection activeCell="C14" sqref="C14"/>
    </sheetView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490</v>
      </c>
      <c r="D14" s="5">
        <v>385</v>
      </c>
      <c r="E14" s="6">
        <f>IF(C14&gt;0,(D14-C14)/C14)</f>
        <v>-0.21428571428571427</v>
      </c>
    </row>
    <row r="15" spans="1:5" ht="20.100000000000001" customHeight="1" thickBot="1" x14ac:dyDescent="0.25">
      <c r="B15" s="4" t="s">
        <v>17</v>
      </c>
      <c r="C15" s="5">
        <v>490</v>
      </c>
      <c r="D15" s="5">
        <v>385</v>
      </c>
      <c r="E15" s="6">
        <f t="shared" ref="E15:E25" si="0">IF(C15&gt;0,(D15-C15)/C15)</f>
        <v>-0.21428571428571427</v>
      </c>
    </row>
    <row r="16" spans="1:5" ht="20.100000000000001" customHeight="1" thickBot="1" x14ac:dyDescent="0.25">
      <c r="B16" s="4" t="s">
        <v>18</v>
      </c>
      <c r="C16" s="5">
        <v>448</v>
      </c>
      <c r="D16" s="5">
        <v>298</v>
      </c>
      <c r="E16" s="6">
        <f t="shared" si="0"/>
        <v>-0.33482142857142855</v>
      </c>
    </row>
    <row r="17" spans="2:5" ht="20.100000000000001" customHeight="1" thickBot="1" x14ac:dyDescent="0.25">
      <c r="B17" s="4" t="s">
        <v>19</v>
      </c>
      <c r="C17" s="5">
        <v>42</v>
      </c>
      <c r="D17" s="5">
        <v>87</v>
      </c>
      <c r="E17" s="6">
        <f t="shared" si="0"/>
        <v>1.0714285714285714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0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8.5714285714285715E-2</v>
      </c>
      <c r="D20" s="6">
        <f>D17/D15</f>
        <v>0.22597402597402597</v>
      </c>
      <c r="E20" s="6">
        <f t="shared" si="0"/>
        <v>1.6363636363636362</v>
      </c>
    </row>
    <row r="21" spans="2:5" ht="30" customHeight="1" thickBot="1" x14ac:dyDescent="0.25">
      <c r="B21" s="4" t="s">
        <v>23</v>
      </c>
      <c r="C21" s="5">
        <v>19</v>
      </c>
      <c r="D21" s="5">
        <v>20</v>
      </c>
      <c r="E21" s="6">
        <f t="shared" si="0"/>
        <v>5.2631578947368418E-2</v>
      </c>
    </row>
    <row r="22" spans="2:5" ht="20.100000000000001" customHeight="1" thickBot="1" x14ac:dyDescent="0.25">
      <c r="B22" s="4" t="s">
        <v>24</v>
      </c>
      <c r="C22" s="5">
        <v>13</v>
      </c>
      <c r="D22" s="5">
        <v>17</v>
      </c>
      <c r="E22" s="6">
        <f t="shared" si="0"/>
        <v>0.30769230769230771</v>
      </c>
    </row>
    <row r="23" spans="2:5" ht="20.100000000000001" customHeight="1" thickBot="1" x14ac:dyDescent="0.25">
      <c r="B23" s="4" t="s">
        <v>25</v>
      </c>
      <c r="C23" s="5">
        <v>6</v>
      </c>
      <c r="D23" s="5">
        <v>3</v>
      </c>
      <c r="E23" s="6">
        <f t="shared" si="0"/>
        <v>-0.5</v>
      </c>
    </row>
    <row r="24" spans="2:5" ht="20.100000000000001" customHeight="1" thickBot="1" x14ac:dyDescent="0.25">
      <c r="B24" s="4" t="s">
        <v>21</v>
      </c>
      <c r="C24" s="6">
        <f>C23/C21</f>
        <v>0.31578947368421051</v>
      </c>
      <c r="D24" s="6">
        <f t="shared" ref="D24" si="1">D23/D21</f>
        <v>0.15</v>
      </c>
      <c r="E24" s="6">
        <f t="shared" si="0"/>
        <v>-0.52500000000000002</v>
      </c>
    </row>
    <row r="25" spans="2:5" ht="20.100000000000001" customHeight="1" thickBot="1" x14ac:dyDescent="0.25">
      <c r="B25" s="7" t="s">
        <v>26</v>
      </c>
      <c r="C25" s="6">
        <v>0.1641249627369345</v>
      </c>
      <c r="D25" s="6">
        <v>0.12821409422570343</v>
      </c>
      <c r="E25" s="6">
        <f t="shared" si="0"/>
        <v>-0.21880199033946057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71</v>
      </c>
      <c r="D34" s="5">
        <v>65</v>
      </c>
      <c r="E34" s="6">
        <f>IF(C34&gt;0,(D34-C34)/C34,"-")</f>
        <v>-8.4507042253521125E-2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39</v>
      </c>
      <c r="D36" s="5">
        <v>43</v>
      </c>
      <c r="E36" s="6">
        <f t="shared" si="2"/>
        <v>0.10256410256410256</v>
      </c>
    </row>
    <row r="37" spans="2:5" ht="20.100000000000001" customHeight="1" thickBot="1" x14ac:dyDescent="0.25">
      <c r="B37" s="4" t="s">
        <v>30</v>
      </c>
      <c r="C37" s="5">
        <v>32</v>
      </c>
      <c r="D37" s="5">
        <v>22</v>
      </c>
      <c r="E37" s="6">
        <f t="shared" si="2"/>
        <v>-0.3125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48</v>
      </c>
      <c r="D44" s="5">
        <v>33</v>
      </c>
      <c r="E44" s="6">
        <f>IF(C44&gt;0,(D44-C44)/C44,"-")</f>
        <v>-0.3125</v>
      </c>
    </row>
    <row r="45" spans="2:5" ht="20.100000000000001" customHeight="1" thickBot="1" x14ac:dyDescent="0.25">
      <c r="B45" s="4" t="s">
        <v>34</v>
      </c>
      <c r="C45" s="5">
        <v>8</v>
      </c>
      <c r="D45" s="5">
        <v>2</v>
      </c>
      <c r="E45" s="6">
        <f t="shared" ref="E45:E51" si="3">IF(C45&gt;0,(D45-C45)/C45,"-")</f>
        <v>-0.75</v>
      </c>
    </row>
    <row r="46" spans="2:5" ht="20.100000000000001" customHeight="1" thickBot="1" x14ac:dyDescent="0.25">
      <c r="B46" s="4" t="s">
        <v>31</v>
      </c>
      <c r="C46" s="5">
        <v>17</v>
      </c>
      <c r="D46" s="5">
        <v>10</v>
      </c>
      <c r="E46" s="6">
        <f t="shared" si="3"/>
        <v>-0.41176470588235292</v>
      </c>
    </row>
    <row r="47" spans="2:5" ht="20.100000000000001" customHeight="1" thickBot="1" x14ac:dyDescent="0.25">
      <c r="B47" s="4" t="s">
        <v>32</v>
      </c>
      <c r="C47" s="5">
        <v>211</v>
      </c>
      <c r="D47" s="5">
        <v>114</v>
      </c>
      <c r="E47" s="6">
        <f t="shared" si="3"/>
        <v>-0.45971563981042651</v>
      </c>
    </row>
    <row r="48" spans="2:5" ht="20.100000000000001" customHeight="1" thickBot="1" x14ac:dyDescent="0.25">
      <c r="B48" s="4" t="s">
        <v>35</v>
      </c>
      <c r="C48" s="5">
        <v>76</v>
      </c>
      <c r="D48" s="5">
        <v>64</v>
      </c>
      <c r="E48" s="6">
        <f t="shared" si="3"/>
        <v>-0.15789473684210525</v>
      </c>
    </row>
    <row r="49" spans="2:5" ht="20.100000000000001" customHeight="1" thickBot="1" x14ac:dyDescent="0.25">
      <c r="B49" s="4" t="s">
        <v>67</v>
      </c>
      <c r="C49" s="5">
        <v>66</v>
      </c>
      <c r="D49" s="5">
        <v>47</v>
      </c>
      <c r="E49" s="6">
        <f t="shared" si="3"/>
        <v>-0.2878787878787879</v>
      </c>
    </row>
    <row r="50" spans="2:5" ht="20.100000000000001" customHeight="1" collapsed="1" thickBot="1" x14ac:dyDescent="0.25">
      <c r="B50" s="4" t="s">
        <v>36</v>
      </c>
      <c r="C50" s="6">
        <f>C44/(C44+C45)</f>
        <v>0.8571428571428571</v>
      </c>
      <c r="D50" s="6">
        <f>D44/(D44+D45)</f>
        <v>0.94285714285714284</v>
      </c>
      <c r="E50" s="6">
        <f t="shared" si="3"/>
        <v>0.10000000000000003</v>
      </c>
    </row>
    <row r="51" spans="2:5" ht="20.100000000000001" customHeight="1" thickBot="1" x14ac:dyDescent="0.25">
      <c r="B51" s="4" t="s">
        <v>37</v>
      </c>
      <c r="C51" s="6">
        <f>C47/(C46+C47)</f>
        <v>0.92543859649122806</v>
      </c>
      <c r="D51" s="6">
        <f t="shared" ref="D51" si="4">D47/(D46+D47)</f>
        <v>0.91935483870967738</v>
      </c>
      <c r="E51" s="6">
        <f t="shared" si="3"/>
        <v>-6.5739183611068968E-3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57</v>
      </c>
      <c r="D58" s="5">
        <v>35</v>
      </c>
      <c r="E58" s="6">
        <f>IF(C58&gt;0,(D58-C58)/C58,"-")</f>
        <v>-0.38596491228070173</v>
      </c>
    </row>
    <row r="59" spans="2:5" ht="20.100000000000001" customHeight="1" thickBot="1" x14ac:dyDescent="0.25">
      <c r="B59" s="4" t="s">
        <v>41</v>
      </c>
      <c r="C59" s="5">
        <v>40</v>
      </c>
      <c r="D59" s="5">
        <v>30</v>
      </c>
      <c r="E59" s="6">
        <f t="shared" ref="E59:E63" si="5">IF(C59&gt;0,(D59-C59)/C59,"-")</f>
        <v>-0.25</v>
      </c>
    </row>
    <row r="60" spans="2:5" ht="20.100000000000001" customHeight="1" thickBot="1" x14ac:dyDescent="0.25">
      <c r="B60" s="4" t="s">
        <v>42</v>
      </c>
      <c r="C60" s="5">
        <v>9</v>
      </c>
      <c r="D60" s="5">
        <v>3</v>
      </c>
      <c r="E60" s="6">
        <f t="shared" si="5"/>
        <v>-0.66666666666666663</v>
      </c>
    </row>
    <row r="61" spans="2:5" ht="20.100000000000001" customHeight="1" collapsed="1" thickBot="1" x14ac:dyDescent="0.25">
      <c r="B61" s="4" t="s">
        <v>98</v>
      </c>
      <c r="C61" s="6">
        <f>(C59+C60)/C58</f>
        <v>0.85964912280701755</v>
      </c>
      <c r="D61" s="6">
        <f>(D59+D60)/D58</f>
        <v>0.94285714285714284</v>
      </c>
      <c r="E61" s="6">
        <f t="shared" si="5"/>
        <v>9.6793002915451856E-2</v>
      </c>
    </row>
    <row r="62" spans="2:5" ht="20.100000000000001" customHeight="1" thickBot="1" x14ac:dyDescent="0.25">
      <c r="B62" s="4" t="s">
        <v>39</v>
      </c>
      <c r="C62" s="6">
        <v>0.85106382978723405</v>
      </c>
      <c r="D62" s="6">
        <v>0.967741935483871</v>
      </c>
      <c r="E62" s="6">
        <f t="shared" si="5"/>
        <v>0.1370967741935484</v>
      </c>
    </row>
    <row r="63" spans="2:5" ht="20.100000000000001" customHeight="1" thickBot="1" x14ac:dyDescent="0.25">
      <c r="B63" s="4" t="s">
        <v>40</v>
      </c>
      <c r="C63" s="6">
        <v>0.9</v>
      </c>
      <c r="D63" s="6">
        <v>0.75</v>
      </c>
      <c r="E63" s="6">
        <f t="shared" si="5"/>
        <v>-0.16666666666666669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559</v>
      </c>
      <c r="D70" s="5">
        <v>387</v>
      </c>
      <c r="E70" s="6">
        <f>IF(C70&gt;0,(D70-C70)/C70,"-")</f>
        <v>-0.30769230769230771</v>
      </c>
    </row>
    <row r="71" spans="2:10" ht="20.100000000000001" customHeight="1" thickBot="1" x14ac:dyDescent="0.25">
      <c r="B71" s="4" t="s">
        <v>45</v>
      </c>
      <c r="C71" s="5">
        <v>129</v>
      </c>
      <c r="D71" s="5">
        <v>83</v>
      </c>
      <c r="E71" s="6">
        <f t="shared" ref="E71:E77" si="6">IF(C71&gt;0,(D71-C71)/C71,"-")</f>
        <v>-0.35658914728682173</v>
      </c>
    </row>
    <row r="72" spans="2:10" ht="20.100000000000001" customHeight="1" thickBot="1" x14ac:dyDescent="0.25">
      <c r="B72" s="4" t="s">
        <v>43</v>
      </c>
      <c r="C72" s="5">
        <v>1</v>
      </c>
      <c r="D72" s="5">
        <v>1</v>
      </c>
      <c r="E72" s="6">
        <f t="shared" si="6"/>
        <v>0</v>
      </c>
    </row>
    <row r="73" spans="2:10" ht="20.100000000000001" customHeight="1" thickBot="1" x14ac:dyDescent="0.25">
      <c r="B73" s="4" t="s">
        <v>46</v>
      </c>
      <c r="C73" s="5">
        <v>329</v>
      </c>
      <c r="D73" s="5">
        <v>222</v>
      </c>
      <c r="E73" s="6">
        <f t="shared" si="6"/>
        <v>-0.32522796352583588</v>
      </c>
    </row>
    <row r="74" spans="2:10" ht="20.100000000000001" customHeight="1" thickBot="1" x14ac:dyDescent="0.25">
      <c r="B74" s="4" t="s">
        <v>47</v>
      </c>
      <c r="C74" s="5">
        <v>76</v>
      </c>
      <c r="D74" s="5">
        <v>67</v>
      </c>
      <c r="E74" s="6">
        <f t="shared" si="6"/>
        <v>-0.11842105263157894</v>
      </c>
    </row>
    <row r="75" spans="2:10" ht="20.100000000000001" customHeight="1" thickBot="1" x14ac:dyDescent="0.25">
      <c r="B75" s="4" t="s">
        <v>48</v>
      </c>
      <c r="C75" s="5">
        <v>24</v>
      </c>
      <c r="D75" s="5">
        <v>13</v>
      </c>
      <c r="E75" s="6">
        <f t="shared" si="6"/>
        <v>-0.45833333333333331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1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34</v>
      </c>
      <c r="D90" s="5">
        <v>22</v>
      </c>
      <c r="E90" s="6">
        <f>IF(C90&gt;0,(D90-C90)/C90,"-")</f>
        <v>-0.35294117647058826</v>
      </c>
    </row>
    <row r="91" spans="2:5" ht="29.25" thickBot="1" x14ac:dyDescent="0.25">
      <c r="B91" s="4" t="s">
        <v>52</v>
      </c>
      <c r="C91" s="5">
        <v>16</v>
      </c>
      <c r="D91" s="5">
        <v>10</v>
      </c>
      <c r="E91" s="6">
        <f t="shared" ref="E91:E93" si="7">IF(C91&gt;0,(D91-C91)/C91,"-")</f>
        <v>-0.375</v>
      </c>
    </row>
    <row r="92" spans="2:5" ht="29.25" customHeight="1" thickBot="1" x14ac:dyDescent="0.25">
      <c r="B92" s="4" t="s">
        <v>53</v>
      </c>
      <c r="C92" s="5">
        <v>24</v>
      </c>
      <c r="D92" s="5">
        <v>14</v>
      </c>
      <c r="E92" s="6">
        <f t="shared" si="7"/>
        <v>-0.41666666666666669</v>
      </c>
    </row>
    <row r="93" spans="2:5" ht="29.25" customHeight="1" thickBot="1" x14ac:dyDescent="0.25">
      <c r="B93" s="4" t="s">
        <v>54</v>
      </c>
      <c r="C93" s="6">
        <f>(C90+C91)/(C90+C91+C92)</f>
        <v>0.67567567567567566</v>
      </c>
      <c r="D93" s="6">
        <f>(D90+D91)/(D90+D91+D92)</f>
        <v>0.69565217391304346</v>
      </c>
      <c r="E93" s="6">
        <f t="shared" si="7"/>
        <v>2.9565217391304348E-2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74</v>
      </c>
      <c r="D100" s="5">
        <v>46</v>
      </c>
      <c r="E100" s="6">
        <f>IF(C100&gt;0,(D100-C100)/C100,"-")</f>
        <v>-0.3783783783783784</v>
      </c>
    </row>
    <row r="101" spans="2:5" ht="20.100000000000001" customHeight="1" thickBot="1" x14ac:dyDescent="0.25">
      <c r="B101" s="4" t="s">
        <v>41</v>
      </c>
      <c r="C101" s="5">
        <v>39</v>
      </c>
      <c r="D101" s="5">
        <v>26</v>
      </c>
      <c r="E101" s="6">
        <f t="shared" ref="E101:E105" si="8">IF(C101&gt;0,(D101-C101)/C101,"-")</f>
        <v>-0.33333333333333331</v>
      </c>
    </row>
    <row r="102" spans="2:5" ht="20.100000000000001" customHeight="1" thickBot="1" x14ac:dyDescent="0.25">
      <c r="B102" s="4" t="s">
        <v>42</v>
      </c>
      <c r="C102" s="5">
        <v>11</v>
      </c>
      <c r="D102" s="5">
        <v>6</v>
      </c>
      <c r="E102" s="6">
        <f t="shared" si="8"/>
        <v>-0.45454545454545453</v>
      </c>
    </row>
    <row r="103" spans="2:5" ht="20.100000000000001" customHeight="1" thickBot="1" x14ac:dyDescent="0.25">
      <c r="B103" s="4" t="s">
        <v>98</v>
      </c>
      <c r="C103" s="6">
        <f>(C101+C102)/C100</f>
        <v>0.67567567567567566</v>
      </c>
      <c r="D103" s="6">
        <f>(D101+D102)/D100</f>
        <v>0.69565217391304346</v>
      </c>
      <c r="E103" s="6">
        <f t="shared" si="8"/>
        <v>2.9565217391304348E-2</v>
      </c>
    </row>
    <row r="104" spans="2:5" ht="20.100000000000001" customHeight="1" thickBot="1" x14ac:dyDescent="0.25">
      <c r="B104" s="4" t="s">
        <v>39</v>
      </c>
      <c r="C104" s="6">
        <v>0.72222222222222221</v>
      </c>
      <c r="D104" s="6">
        <v>0.70270270270270274</v>
      </c>
      <c r="E104" s="6">
        <f t="shared" si="8"/>
        <v>-2.7027027027026956E-2</v>
      </c>
    </row>
    <row r="105" spans="2:5" ht="20.100000000000001" customHeight="1" thickBot="1" x14ac:dyDescent="0.25">
      <c r="B105" s="4" t="s">
        <v>40</v>
      </c>
      <c r="C105" s="6">
        <v>0.55000000000000004</v>
      </c>
      <c r="D105" s="6">
        <v>0.66666666666666663</v>
      </c>
      <c r="E105" s="6">
        <f t="shared" si="8"/>
        <v>0.21212121212121196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68</v>
      </c>
      <c r="D112" s="5">
        <v>56</v>
      </c>
      <c r="E112" s="6">
        <f>IF(C112&gt;0,(D112-C112)/C112,"-")</f>
        <v>-0.17647058823529413</v>
      </c>
    </row>
    <row r="113" spans="2:14" ht="15" thickBot="1" x14ac:dyDescent="0.25">
      <c r="B113" s="4" t="s">
        <v>56</v>
      </c>
      <c r="C113" s="5">
        <v>24</v>
      </c>
      <c r="D113" s="5">
        <v>27</v>
      </c>
      <c r="E113" s="6">
        <f t="shared" ref="E113:E114" si="9">IF(C113&gt;0,(D113-C113)/C113,"-")</f>
        <v>0.125</v>
      </c>
    </row>
    <row r="114" spans="2:14" ht="15" thickBot="1" x14ac:dyDescent="0.25">
      <c r="B114" s="4" t="s">
        <v>57</v>
      </c>
      <c r="C114" s="5">
        <v>44</v>
      </c>
      <c r="D114" s="5">
        <v>29</v>
      </c>
      <c r="E114" s="6">
        <f t="shared" si="9"/>
        <v>-0.34090909090909088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</v>
      </c>
      <c r="D128" s="10">
        <v>0</v>
      </c>
      <c r="E128" s="10">
        <v>0</v>
      </c>
      <c r="F128" s="10">
        <v>1</v>
      </c>
      <c r="G128" s="10">
        <v>0</v>
      </c>
      <c r="H128" s="10">
        <v>0</v>
      </c>
      <c r="I128" s="10">
        <v>0</v>
      </c>
      <c r="J128" s="10">
        <v>0</v>
      </c>
      <c r="K128" s="6">
        <f>IF(C128=0,"-",(G128-C128)/C128)</f>
        <v>-1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-1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0</v>
      </c>
      <c r="E133" s="10">
        <v>0</v>
      </c>
      <c r="F133" s="10">
        <v>1</v>
      </c>
      <c r="G133" s="10">
        <v>0</v>
      </c>
      <c r="H133" s="10">
        <v>0</v>
      </c>
      <c r="I133" s="10">
        <v>0</v>
      </c>
      <c r="J133" s="10">
        <v>0</v>
      </c>
      <c r="K133" s="6">
        <f t="shared" si="11"/>
        <v>-1</v>
      </c>
      <c r="L133" s="6" t="str">
        <f t="shared" si="10"/>
        <v>-</v>
      </c>
      <c r="M133" s="6" t="str">
        <f t="shared" si="10"/>
        <v>-</v>
      </c>
      <c r="N133" s="6">
        <f t="shared" si="10"/>
        <v>-1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1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7</v>
      </c>
      <c r="D143" s="10">
        <v>0</v>
      </c>
      <c r="E143" s="10">
        <v>0</v>
      </c>
      <c r="F143" s="10">
        <v>7</v>
      </c>
      <c r="G143" s="10">
        <v>3</v>
      </c>
      <c r="H143" s="10">
        <v>0</v>
      </c>
      <c r="I143" s="10">
        <v>1</v>
      </c>
      <c r="J143" s="10">
        <v>4</v>
      </c>
      <c r="K143" s="6">
        <f>IF(C143=0,"-",(G143-C143)/C143)</f>
        <v>-0.5714285714285714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-0.42857142857142855</v>
      </c>
    </row>
    <row r="144" spans="2:14" ht="15" thickBot="1" x14ac:dyDescent="0.25">
      <c r="B144" s="4" t="s">
        <v>72</v>
      </c>
      <c r="C144" s="10">
        <v>2</v>
      </c>
      <c r="D144" s="10">
        <v>0</v>
      </c>
      <c r="E144" s="10">
        <v>0</v>
      </c>
      <c r="F144" s="10">
        <v>2</v>
      </c>
      <c r="G144" s="10">
        <v>3</v>
      </c>
      <c r="H144" s="10">
        <v>0</v>
      </c>
      <c r="I144" s="10">
        <v>0</v>
      </c>
      <c r="J144" s="10">
        <v>3</v>
      </c>
      <c r="K144" s="6">
        <f t="shared" ref="K144:K147" si="16">IF(C144=0,"-",(G144-C144)/C144)</f>
        <v>0.5</v>
      </c>
      <c r="L144" s="6" t="str">
        <f t="shared" si="15"/>
        <v>-</v>
      </c>
      <c r="M144" s="6" t="str">
        <f t="shared" si="15"/>
        <v>-</v>
      </c>
      <c r="N144" s="6">
        <f t="shared" si="15"/>
        <v>0.5</v>
      </c>
    </row>
    <row r="145" spans="2:14" ht="15" thickBot="1" x14ac:dyDescent="0.25">
      <c r="B145" s="4" t="s">
        <v>73</v>
      </c>
      <c r="C145" s="10">
        <v>13</v>
      </c>
      <c r="D145" s="10">
        <v>0</v>
      </c>
      <c r="E145" s="10">
        <v>1</v>
      </c>
      <c r="F145" s="10">
        <v>14</v>
      </c>
      <c r="G145" s="10">
        <v>15</v>
      </c>
      <c r="H145" s="10">
        <v>0</v>
      </c>
      <c r="I145" s="10">
        <v>0</v>
      </c>
      <c r="J145" s="10">
        <v>15</v>
      </c>
      <c r="K145" s="6">
        <f t="shared" si="16"/>
        <v>0.15384615384615385</v>
      </c>
      <c r="L145" s="6" t="str">
        <f t="shared" si="15"/>
        <v>-</v>
      </c>
      <c r="M145" s="6">
        <f t="shared" si="15"/>
        <v>-1</v>
      </c>
      <c r="N145" s="6">
        <f t="shared" si="15"/>
        <v>7.1428571428571425E-2</v>
      </c>
    </row>
    <row r="146" spans="2:14" ht="15" thickBot="1" x14ac:dyDescent="0.25">
      <c r="B146" s="4" t="s">
        <v>74</v>
      </c>
      <c r="C146" s="10">
        <v>2</v>
      </c>
      <c r="D146" s="10">
        <v>0</v>
      </c>
      <c r="E146" s="10">
        <v>0</v>
      </c>
      <c r="F146" s="10">
        <v>2</v>
      </c>
      <c r="G146" s="10">
        <v>1</v>
      </c>
      <c r="H146" s="10">
        <v>0</v>
      </c>
      <c r="I146" s="10">
        <v>0</v>
      </c>
      <c r="J146" s="10">
        <v>1</v>
      </c>
      <c r="K146" s="6">
        <f t="shared" si="16"/>
        <v>-0.5</v>
      </c>
      <c r="L146" s="6" t="str">
        <f t="shared" si="15"/>
        <v>-</v>
      </c>
      <c r="M146" s="6" t="str">
        <f t="shared" si="15"/>
        <v>-</v>
      </c>
      <c r="N146" s="6">
        <f t="shared" si="15"/>
        <v>-0.5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24</v>
      </c>
      <c r="D148" s="10">
        <v>0</v>
      </c>
      <c r="E148" s="10">
        <v>1</v>
      </c>
      <c r="F148" s="10">
        <v>25</v>
      </c>
      <c r="G148" s="10">
        <v>22</v>
      </c>
      <c r="H148" s="10">
        <v>0</v>
      </c>
      <c r="I148" s="10">
        <v>1</v>
      </c>
      <c r="J148" s="10">
        <v>23</v>
      </c>
      <c r="K148" s="6">
        <f t="shared" ref="K148" si="17">IF(C148=0,"-",(G148-C148)/C148)</f>
        <v>-8.3333333333333329E-2</v>
      </c>
      <c r="L148" s="6" t="str">
        <f t="shared" ref="L148" si="18">IF(D148=0,"-",(H148-D148)/D148)</f>
        <v>-</v>
      </c>
      <c r="M148" s="6">
        <f t="shared" ref="M148" si="19">IF(E148=0,"-",(I148-E148)/E148)</f>
        <v>0</v>
      </c>
      <c r="N148" s="6">
        <f t="shared" ref="N148" si="20">IF(F148=0,"-",(J148-F148)/F148)</f>
        <v>-0.08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0.35</v>
      </c>
      <c r="D149" s="6" t="str">
        <f t="shared" si="21"/>
        <v>-</v>
      </c>
      <c r="E149" s="6" t="str">
        <f t="shared" si="21"/>
        <v>-</v>
      </c>
      <c r="F149" s="6">
        <f t="shared" si="21"/>
        <v>0.33333333333333331</v>
      </c>
      <c r="G149" s="6">
        <f t="shared" si="21"/>
        <v>0.16666666666666666</v>
      </c>
      <c r="H149" s="6" t="str">
        <f t="shared" si="21"/>
        <v>-</v>
      </c>
      <c r="I149" s="6">
        <f t="shared" si="21"/>
        <v>1</v>
      </c>
      <c r="J149" s="6">
        <f t="shared" si="21"/>
        <v>0.21052631578947367</v>
      </c>
      <c r="K149" s="6">
        <f>IF(OR(C149="-",G149="-"),"-",(G149-C149)/C149)</f>
        <v>-0.52380952380952384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-0.36842105263157893</v>
      </c>
    </row>
    <row r="150" spans="2:14" ht="29.25" thickBot="1" x14ac:dyDescent="0.25">
      <c r="B150" s="7" t="s">
        <v>77</v>
      </c>
      <c r="C150" s="6">
        <f t="shared" si="21"/>
        <v>0.5</v>
      </c>
      <c r="D150" s="6" t="str">
        <f t="shared" si="21"/>
        <v>-</v>
      </c>
      <c r="E150" s="6" t="str">
        <f t="shared" si="21"/>
        <v>-</v>
      </c>
      <c r="F150" s="6">
        <f t="shared" si="21"/>
        <v>0.5</v>
      </c>
      <c r="G150" s="6">
        <f t="shared" si="21"/>
        <v>0.75</v>
      </c>
      <c r="H150" s="6" t="str">
        <f t="shared" si="21"/>
        <v>-</v>
      </c>
      <c r="I150" s="6" t="str">
        <f t="shared" si="21"/>
        <v>-</v>
      </c>
      <c r="J150" s="6">
        <f t="shared" si="21"/>
        <v>0.75</v>
      </c>
      <c r="K150" s="6">
        <f>IF(OR(C150="-",G150="-"),"-",(G150-C150)/C150)</f>
        <v>0.5</v>
      </c>
      <c r="L150" s="6" t="str">
        <f t="shared" si="22"/>
        <v>-</v>
      </c>
      <c r="M150" s="6" t="str">
        <f t="shared" si="22"/>
        <v>-</v>
      </c>
      <c r="N150" s="6">
        <f t="shared" si="22"/>
        <v>0.5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16</v>
      </c>
      <c r="D157" s="19">
        <v>16</v>
      </c>
      <c r="E157" s="18">
        <f>IF(C157=0,"-",(D157-C157)/C157)</f>
        <v>0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8</v>
      </c>
      <c r="D158" s="19">
        <v>6</v>
      </c>
      <c r="E158" s="18">
        <f t="shared" ref="E158:E159" si="23">IF(C158=0,"-",(D158-C158)/C158)</f>
        <v>-0.25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0.66666666666666663</v>
      </c>
      <c r="D160" s="18">
        <f>IF(D157=0,"-",D157/(D157+D158+D159))</f>
        <v>0.72727272727272729</v>
      </c>
      <c r="E160" s="18">
        <f>IF(OR(C160="-",D160="-"),"-",(D160-C160)/C160)</f>
        <v>9.0909090909090995E-2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</v>
      </c>
      <c r="D166" s="5">
        <v>0</v>
      </c>
      <c r="E166" s="6">
        <f>IF(C166=0,"-",(D166-C166)/C166)</f>
        <v>-1</v>
      </c>
    </row>
    <row r="167" spans="2:14" ht="20.100000000000001" customHeight="1" thickBot="1" x14ac:dyDescent="0.25">
      <c r="B167" s="4" t="s">
        <v>41</v>
      </c>
      <c r="C167" s="5">
        <v>1</v>
      </c>
      <c r="D167" s="5">
        <v>0</v>
      </c>
      <c r="E167" s="6">
        <f t="shared" ref="E167:E168" si="24">IF(C167=0,"-",(D167-C167)/C167)</f>
        <v>-1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 t="str">
        <f>IF(D166=0,"-",(D167+D168)/D166)</f>
        <v>-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>
        <v>1</v>
      </c>
      <c r="D170" s="6" t="s">
        <v>104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104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1</v>
      </c>
      <c r="D178" s="5">
        <v>0</v>
      </c>
      <c r="E178" s="6">
        <f>IF(C178=0,"-",(D178-C178)/C178)</f>
        <v>-1</v>
      </c>
      <c r="H178" s="13"/>
    </row>
    <row r="179" spans="2:8" ht="15" thickBot="1" x14ac:dyDescent="0.25">
      <c r="B179" s="4" t="s">
        <v>43</v>
      </c>
      <c r="C179" s="5">
        <v>1</v>
      </c>
      <c r="D179" s="5">
        <v>0</v>
      </c>
      <c r="E179" s="6">
        <f t="shared" ref="E179:E185" si="26">IF(C179=0,"-",(D179-C179)/C179)</f>
        <v>-1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25</v>
      </c>
      <c r="D182" s="5">
        <v>8</v>
      </c>
      <c r="E182" s="6">
        <f t="shared" si="26"/>
        <v>-0.68</v>
      </c>
      <c r="H182" s="13"/>
    </row>
    <row r="183" spans="2:8" ht="15" thickBot="1" x14ac:dyDescent="0.25">
      <c r="B183" s="4" t="s">
        <v>47</v>
      </c>
      <c r="C183" s="5">
        <v>25</v>
      </c>
      <c r="D183" s="5">
        <v>7</v>
      </c>
      <c r="E183" s="6">
        <f t="shared" si="26"/>
        <v>-0.72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0</v>
      </c>
      <c r="D185" s="5">
        <v>1</v>
      </c>
      <c r="E185" s="6" t="str">
        <f t="shared" si="26"/>
        <v>-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3</v>
      </c>
      <c r="D197" s="5">
        <v>1</v>
      </c>
      <c r="E197" s="6">
        <f t="shared" ref="E197:E200" si="27">IF(C197=0,"-",(D197-C197)/C197)</f>
        <v>-0.66666666666666663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3</v>
      </c>
      <c r="D199" s="5">
        <v>1</v>
      </c>
      <c r="E199" s="6">
        <f t="shared" si="27"/>
        <v>-0.66666666666666663</v>
      </c>
    </row>
    <row r="200" spans="2:5" ht="15" thickBot="1" x14ac:dyDescent="0.25">
      <c r="B200" s="4" t="s">
        <v>85</v>
      </c>
      <c r="C200" s="5">
        <v>3</v>
      </c>
      <c r="D200" s="5">
        <v>1</v>
      </c>
      <c r="E200" s="6">
        <f t="shared" si="27"/>
        <v>-0.66666666666666663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3</v>
      </c>
      <c r="D208" s="5">
        <v>1</v>
      </c>
      <c r="E208" s="6">
        <f t="shared" si="28"/>
        <v>-0.66666666666666663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1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v>2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3</v>
      </c>
      <c r="D221" s="5">
        <v>1</v>
      </c>
      <c r="E221" s="6">
        <f t="shared" ref="E221:E223" si="30">IF(C221=0,"-",(D221-C221)/C221)</f>
        <v>-0.66666666666666663</v>
      </c>
    </row>
    <row r="222" spans="2:5" ht="15" thickBot="1" x14ac:dyDescent="0.25">
      <c r="B222" s="16" t="s">
        <v>92</v>
      </c>
      <c r="C222" s="5">
        <v>3</v>
      </c>
      <c r="D222" s="5">
        <v>1</v>
      </c>
      <c r="E222" s="6">
        <f t="shared" si="30"/>
        <v>-0.66666666666666663</v>
      </c>
    </row>
    <row r="223" spans="2:5" ht="15" thickBot="1" x14ac:dyDescent="0.25">
      <c r="B223" s="16" t="s">
        <v>93</v>
      </c>
      <c r="C223" s="5">
        <v>1</v>
      </c>
      <c r="D223" s="5">
        <v>1</v>
      </c>
      <c r="E223" s="6">
        <f t="shared" si="30"/>
        <v>0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1238</v>
      </c>
      <c r="D14" s="5">
        <v>985</v>
      </c>
      <c r="E14" s="6">
        <f>IF(C14&gt;0,(D14-C14)/C14)</f>
        <v>-0.20436187399030695</v>
      </c>
    </row>
    <row r="15" spans="1:5" ht="20.100000000000001" customHeight="1" thickBot="1" x14ac:dyDescent="0.25">
      <c r="B15" s="4" t="s">
        <v>17</v>
      </c>
      <c r="C15" s="5">
        <v>1235</v>
      </c>
      <c r="D15" s="5">
        <v>985</v>
      </c>
      <c r="E15" s="6">
        <f t="shared" ref="E15:E25" si="0">IF(C15&gt;0,(D15-C15)/C15)</f>
        <v>-0.20242914979757085</v>
      </c>
    </row>
    <row r="16" spans="1:5" ht="20.100000000000001" customHeight="1" thickBot="1" x14ac:dyDescent="0.25">
      <c r="B16" s="4" t="s">
        <v>18</v>
      </c>
      <c r="C16" s="5">
        <v>932</v>
      </c>
      <c r="D16" s="5">
        <v>752</v>
      </c>
      <c r="E16" s="6">
        <f t="shared" si="0"/>
        <v>-0.19313304721030042</v>
      </c>
    </row>
    <row r="17" spans="2:5" ht="20.100000000000001" customHeight="1" thickBot="1" x14ac:dyDescent="0.25">
      <c r="B17" s="4" t="s">
        <v>19</v>
      </c>
      <c r="C17" s="5">
        <v>303</v>
      </c>
      <c r="D17" s="5">
        <v>233</v>
      </c>
      <c r="E17" s="6">
        <f t="shared" si="0"/>
        <v>-0.23102310231023102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1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3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0.24534412955465587</v>
      </c>
      <c r="D20" s="6">
        <f>D17/D15</f>
        <v>0.2365482233502538</v>
      </c>
      <c r="E20" s="6">
        <f t="shared" si="0"/>
        <v>-3.5851300866127249E-2</v>
      </c>
    </row>
    <row r="21" spans="2:5" ht="30" customHeight="1" thickBot="1" x14ac:dyDescent="0.25">
      <c r="B21" s="4" t="s">
        <v>23</v>
      </c>
      <c r="C21" s="5">
        <v>125</v>
      </c>
      <c r="D21" s="5">
        <v>127</v>
      </c>
      <c r="E21" s="6">
        <f t="shared" si="0"/>
        <v>1.6E-2</v>
      </c>
    </row>
    <row r="22" spans="2:5" ht="20.100000000000001" customHeight="1" thickBot="1" x14ac:dyDescent="0.25">
      <c r="B22" s="4" t="s">
        <v>24</v>
      </c>
      <c r="C22" s="5">
        <v>84</v>
      </c>
      <c r="D22" s="5">
        <v>66</v>
      </c>
      <c r="E22" s="6">
        <f t="shared" si="0"/>
        <v>-0.21428571428571427</v>
      </c>
    </row>
    <row r="23" spans="2:5" ht="20.100000000000001" customHeight="1" thickBot="1" x14ac:dyDescent="0.25">
      <c r="B23" s="4" t="s">
        <v>25</v>
      </c>
      <c r="C23" s="5">
        <v>41</v>
      </c>
      <c r="D23" s="5">
        <v>61</v>
      </c>
      <c r="E23" s="6">
        <f t="shared" si="0"/>
        <v>0.48780487804878048</v>
      </c>
    </row>
    <row r="24" spans="2:5" ht="20.100000000000001" customHeight="1" thickBot="1" x14ac:dyDescent="0.25">
      <c r="B24" s="4" t="s">
        <v>21</v>
      </c>
      <c r="C24" s="6">
        <f>C23/C21</f>
        <v>0.32800000000000001</v>
      </c>
      <c r="D24" s="6">
        <f t="shared" ref="D24" si="1">D23/D21</f>
        <v>0.48031496062992124</v>
      </c>
      <c r="E24" s="6">
        <f t="shared" si="0"/>
        <v>0.46437487996927201</v>
      </c>
    </row>
    <row r="25" spans="2:5" ht="20.100000000000001" customHeight="1" thickBot="1" x14ac:dyDescent="0.25">
      <c r="B25" s="7" t="s">
        <v>26</v>
      </c>
      <c r="C25" s="6">
        <v>0.10155648678696655</v>
      </c>
      <c r="D25" s="6">
        <v>8.105835049136996E-2</v>
      </c>
      <c r="E25" s="6">
        <f t="shared" si="0"/>
        <v>-0.20183975385634606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377</v>
      </c>
      <c r="D34" s="5">
        <v>305</v>
      </c>
      <c r="E34" s="6">
        <f>IF(C34&gt;0,(D34-C34)/C34,"-")</f>
        <v>-0.19098143236074269</v>
      </c>
    </row>
    <row r="35" spans="2:5" ht="20.100000000000001" customHeight="1" thickBot="1" x14ac:dyDescent="0.25">
      <c r="B35" s="4" t="s">
        <v>29</v>
      </c>
      <c r="C35" s="5">
        <v>1</v>
      </c>
      <c r="D35" s="5">
        <v>0</v>
      </c>
      <c r="E35" s="6">
        <f t="shared" ref="E35:E37" si="2">IF(C35&gt;0,(D35-C35)/C35,"-")</f>
        <v>-1</v>
      </c>
    </row>
    <row r="36" spans="2:5" ht="20.100000000000001" customHeight="1" thickBot="1" x14ac:dyDescent="0.25">
      <c r="B36" s="4" t="s">
        <v>28</v>
      </c>
      <c r="C36" s="5">
        <v>283</v>
      </c>
      <c r="D36" s="5">
        <v>239</v>
      </c>
      <c r="E36" s="6">
        <f t="shared" si="2"/>
        <v>-0.15547703180212014</v>
      </c>
    </row>
    <row r="37" spans="2:5" ht="20.100000000000001" customHeight="1" thickBot="1" x14ac:dyDescent="0.25">
      <c r="B37" s="4" t="s">
        <v>30</v>
      </c>
      <c r="C37" s="5">
        <v>93</v>
      </c>
      <c r="D37" s="5">
        <v>66</v>
      </c>
      <c r="E37" s="6">
        <f t="shared" si="2"/>
        <v>-0.29032258064516131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133</v>
      </c>
      <c r="D44" s="5">
        <v>48</v>
      </c>
      <c r="E44" s="6">
        <f>IF(C44&gt;0,(D44-C44)/C44,"-")</f>
        <v>-0.63909774436090228</v>
      </c>
    </row>
    <row r="45" spans="2:5" ht="20.100000000000001" customHeight="1" thickBot="1" x14ac:dyDescent="0.25">
      <c r="B45" s="4" t="s">
        <v>34</v>
      </c>
      <c r="C45" s="5">
        <v>28</v>
      </c>
      <c r="D45" s="5">
        <v>15</v>
      </c>
      <c r="E45" s="6">
        <f t="shared" ref="E45:E51" si="3">IF(C45&gt;0,(D45-C45)/C45,"-")</f>
        <v>-0.4642857142857143</v>
      </c>
    </row>
    <row r="46" spans="2:5" ht="20.100000000000001" customHeight="1" thickBot="1" x14ac:dyDescent="0.25">
      <c r="B46" s="4" t="s">
        <v>31</v>
      </c>
      <c r="C46" s="5">
        <v>28</v>
      </c>
      <c r="D46" s="5">
        <v>20</v>
      </c>
      <c r="E46" s="6">
        <f t="shared" si="3"/>
        <v>-0.2857142857142857</v>
      </c>
    </row>
    <row r="47" spans="2:5" ht="20.100000000000001" customHeight="1" thickBot="1" x14ac:dyDescent="0.25">
      <c r="B47" s="4" t="s">
        <v>32</v>
      </c>
      <c r="C47" s="5">
        <v>431</v>
      </c>
      <c r="D47" s="5">
        <v>356</v>
      </c>
      <c r="E47" s="6">
        <f t="shared" si="3"/>
        <v>-0.1740139211136891</v>
      </c>
    </row>
    <row r="48" spans="2:5" ht="20.100000000000001" customHeight="1" thickBot="1" x14ac:dyDescent="0.25">
      <c r="B48" s="4" t="s">
        <v>35</v>
      </c>
      <c r="C48" s="5">
        <v>323</v>
      </c>
      <c r="D48" s="5">
        <v>194</v>
      </c>
      <c r="E48" s="6">
        <f t="shared" si="3"/>
        <v>-0.39938080495356038</v>
      </c>
    </row>
    <row r="49" spans="2:5" ht="20.100000000000001" customHeight="1" thickBot="1" x14ac:dyDescent="0.25">
      <c r="B49" s="4" t="s">
        <v>67</v>
      </c>
      <c r="C49" s="5">
        <v>170</v>
      </c>
      <c r="D49" s="5">
        <v>95</v>
      </c>
      <c r="E49" s="6">
        <f t="shared" si="3"/>
        <v>-0.44117647058823528</v>
      </c>
    </row>
    <row r="50" spans="2:5" ht="20.100000000000001" customHeight="1" collapsed="1" thickBot="1" x14ac:dyDescent="0.25">
      <c r="B50" s="4" t="s">
        <v>36</v>
      </c>
      <c r="C50" s="6">
        <f>C44/(C44+C45)</f>
        <v>0.82608695652173914</v>
      </c>
      <c r="D50" s="6">
        <f>D44/(D44+D45)</f>
        <v>0.76190476190476186</v>
      </c>
      <c r="E50" s="6">
        <f t="shared" si="3"/>
        <v>-7.7694235588972482E-2</v>
      </c>
    </row>
    <row r="51" spans="2:5" ht="20.100000000000001" customHeight="1" thickBot="1" x14ac:dyDescent="0.25">
      <c r="B51" s="4" t="s">
        <v>37</v>
      </c>
      <c r="C51" s="6">
        <f>C47/(C46+C47)</f>
        <v>0.93899782135076248</v>
      </c>
      <c r="D51" s="6">
        <f t="shared" ref="D51" si="4">D47/(D46+D47)</f>
        <v>0.94680851063829785</v>
      </c>
      <c r="E51" s="6">
        <f t="shared" si="3"/>
        <v>8.31811225749126E-3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162</v>
      </c>
      <c r="D58" s="5">
        <v>65</v>
      </c>
      <c r="E58" s="6">
        <f>IF(C58&gt;0,(D58-C58)/C58,"-")</f>
        <v>-0.59876543209876543</v>
      </c>
    </row>
    <row r="59" spans="2:5" ht="20.100000000000001" customHeight="1" thickBot="1" x14ac:dyDescent="0.25">
      <c r="B59" s="4" t="s">
        <v>41</v>
      </c>
      <c r="C59" s="5">
        <v>103</v>
      </c>
      <c r="D59" s="5">
        <v>43</v>
      </c>
      <c r="E59" s="6">
        <f t="shared" ref="E59:E63" si="5">IF(C59&gt;0,(D59-C59)/C59,"-")</f>
        <v>-0.58252427184466016</v>
      </c>
    </row>
    <row r="60" spans="2:5" ht="20.100000000000001" customHeight="1" thickBot="1" x14ac:dyDescent="0.25">
      <c r="B60" s="4" t="s">
        <v>42</v>
      </c>
      <c r="C60" s="5">
        <v>30</v>
      </c>
      <c r="D60" s="5">
        <v>7</v>
      </c>
      <c r="E60" s="6">
        <f t="shared" si="5"/>
        <v>-0.76666666666666672</v>
      </c>
    </row>
    <row r="61" spans="2:5" ht="20.100000000000001" customHeight="1" collapsed="1" thickBot="1" x14ac:dyDescent="0.25">
      <c r="B61" s="4" t="s">
        <v>98</v>
      </c>
      <c r="C61" s="6">
        <f>(C59+C60)/C58</f>
        <v>0.82098765432098764</v>
      </c>
      <c r="D61" s="6">
        <f>(D59+D60)/D58</f>
        <v>0.76923076923076927</v>
      </c>
      <c r="E61" s="6">
        <f t="shared" si="5"/>
        <v>-6.3042220936957702E-2</v>
      </c>
    </row>
    <row r="62" spans="2:5" ht="20.100000000000001" customHeight="1" thickBot="1" x14ac:dyDescent="0.25">
      <c r="B62" s="4" t="s">
        <v>39</v>
      </c>
      <c r="C62" s="6">
        <v>0.79230769230769227</v>
      </c>
      <c r="D62" s="6">
        <v>0.7678571428571429</v>
      </c>
      <c r="E62" s="6">
        <f t="shared" si="5"/>
        <v>-3.0859916782246772E-2</v>
      </c>
    </row>
    <row r="63" spans="2:5" ht="20.100000000000001" customHeight="1" thickBot="1" x14ac:dyDescent="0.25">
      <c r="B63" s="4" t="s">
        <v>40</v>
      </c>
      <c r="C63" s="6">
        <v>0.9375</v>
      </c>
      <c r="D63" s="6">
        <v>0.77777777777777779</v>
      </c>
      <c r="E63" s="6">
        <f t="shared" si="5"/>
        <v>-0.17037037037037037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1629</v>
      </c>
      <c r="D70" s="5">
        <v>1190</v>
      </c>
      <c r="E70" s="6">
        <f>IF(C70&gt;0,(D70-C70)/C70,"-")</f>
        <v>-0.2694904849600982</v>
      </c>
    </row>
    <row r="71" spans="2:10" ht="20.100000000000001" customHeight="1" thickBot="1" x14ac:dyDescent="0.25">
      <c r="B71" s="4" t="s">
        <v>45</v>
      </c>
      <c r="C71" s="5">
        <v>428</v>
      </c>
      <c r="D71" s="5">
        <v>147</v>
      </c>
      <c r="E71" s="6">
        <f t="shared" ref="E71:E77" si="6">IF(C71&gt;0,(D71-C71)/C71,"-")</f>
        <v>-0.65654205607476634</v>
      </c>
    </row>
    <row r="72" spans="2:10" ht="20.100000000000001" customHeight="1" thickBot="1" x14ac:dyDescent="0.25">
      <c r="B72" s="4" t="s">
        <v>43</v>
      </c>
      <c r="C72" s="5">
        <v>2</v>
      </c>
      <c r="D72" s="5">
        <v>4</v>
      </c>
      <c r="E72" s="6">
        <f t="shared" si="6"/>
        <v>1</v>
      </c>
    </row>
    <row r="73" spans="2:10" ht="20.100000000000001" customHeight="1" thickBot="1" x14ac:dyDescent="0.25">
      <c r="B73" s="4" t="s">
        <v>46</v>
      </c>
      <c r="C73" s="5">
        <v>824</v>
      </c>
      <c r="D73" s="5">
        <v>753</v>
      </c>
      <c r="E73" s="6">
        <f t="shared" si="6"/>
        <v>-8.6165048543689324E-2</v>
      </c>
    </row>
    <row r="74" spans="2:10" ht="20.100000000000001" customHeight="1" thickBot="1" x14ac:dyDescent="0.25">
      <c r="B74" s="4" t="s">
        <v>47</v>
      </c>
      <c r="C74" s="5">
        <v>318</v>
      </c>
      <c r="D74" s="5">
        <v>246</v>
      </c>
      <c r="E74" s="6">
        <f t="shared" si="6"/>
        <v>-0.22641509433962265</v>
      </c>
    </row>
    <row r="75" spans="2:10" ht="20.100000000000001" customHeight="1" thickBot="1" x14ac:dyDescent="0.25">
      <c r="B75" s="4" t="s">
        <v>48</v>
      </c>
      <c r="C75" s="5">
        <v>57</v>
      </c>
      <c r="D75" s="5">
        <v>39</v>
      </c>
      <c r="E75" s="6">
        <f t="shared" si="6"/>
        <v>-0.31578947368421051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1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85</v>
      </c>
      <c r="D90" s="5">
        <v>26</v>
      </c>
      <c r="E90" s="6">
        <f>IF(C90&gt;0,(D90-C90)/C90,"-")</f>
        <v>-0.69411764705882351</v>
      </c>
    </row>
    <row r="91" spans="2:5" ht="29.25" thickBot="1" x14ac:dyDescent="0.25">
      <c r="B91" s="4" t="s">
        <v>52</v>
      </c>
      <c r="C91" s="5">
        <v>77</v>
      </c>
      <c r="D91" s="5">
        <v>10</v>
      </c>
      <c r="E91" s="6">
        <f t="shared" ref="E91:E93" si="7">IF(C91&gt;0,(D91-C91)/C91,"-")</f>
        <v>-0.87012987012987009</v>
      </c>
    </row>
    <row r="92" spans="2:5" ht="29.25" customHeight="1" thickBot="1" x14ac:dyDescent="0.25">
      <c r="B92" s="4" t="s">
        <v>53</v>
      </c>
      <c r="C92" s="5">
        <v>105</v>
      </c>
      <c r="D92" s="5">
        <v>36</v>
      </c>
      <c r="E92" s="6">
        <f t="shared" si="7"/>
        <v>-0.65714285714285714</v>
      </c>
    </row>
    <row r="93" spans="2:5" ht="29.25" customHeight="1" thickBot="1" x14ac:dyDescent="0.25">
      <c r="B93" s="4" t="s">
        <v>54</v>
      </c>
      <c r="C93" s="6">
        <f>(C90+C91)/(C90+C91+C92)</f>
        <v>0.6067415730337079</v>
      </c>
      <c r="D93" s="6">
        <f>(D90+D91)/(D90+D91+D92)</f>
        <v>0.5</v>
      </c>
      <c r="E93" s="6">
        <f t="shared" si="7"/>
        <v>-0.17592592592592599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273</v>
      </c>
      <c r="D100" s="5">
        <v>72</v>
      </c>
      <c r="E100" s="6">
        <f>IF(C100&gt;0,(D100-C100)/C100,"-")</f>
        <v>-0.73626373626373631</v>
      </c>
    </row>
    <row r="101" spans="2:5" ht="20.100000000000001" customHeight="1" thickBot="1" x14ac:dyDescent="0.25">
      <c r="B101" s="4" t="s">
        <v>41</v>
      </c>
      <c r="C101" s="5">
        <v>121</v>
      </c>
      <c r="D101" s="5">
        <v>30</v>
      </c>
      <c r="E101" s="6">
        <f t="shared" ref="E101:E105" si="8">IF(C101&gt;0,(D101-C101)/C101,"-")</f>
        <v>-0.75206611570247939</v>
      </c>
    </row>
    <row r="102" spans="2:5" ht="20.100000000000001" customHeight="1" thickBot="1" x14ac:dyDescent="0.25">
      <c r="B102" s="4" t="s">
        <v>42</v>
      </c>
      <c r="C102" s="5">
        <v>42</v>
      </c>
      <c r="D102" s="5">
        <v>6</v>
      </c>
      <c r="E102" s="6">
        <f t="shared" si="8"/>
        <v>-0.8571428571428571</v>
      </c>
    </row>
    <row r="103" spans="2:5" ht="20.100000000000001" customHeight="1" thickBot="1" x14ac:dyDescent="0.25">
      <c r="B103" s="4" t="s">
        <v>98</v>
      </c>
      <c r="C103" s="6">
        <f>(C101+C102)/C100</f>
        <v>0.59706959706959706</v>
      </c>
      <c r="D103" s="6">
        <f>(D101+D102)/D100</f>
        <v>0.5</v>
      </c>
      <c r="E103" s="6">
        <f t="shared" si="8"/>
        <v>-0.16257668711656439</v>
      </c>
    </row>
    <row r="104" spans="2:5" ht="20.100000000000001" customHeight="1" thickBot="1" x14ac:dyDescent="0.25">
      <c r="B104" s="4" t="s">
        <v>39</v>
      </c>
      <c r="C104" s="6">
        <v>0.59313725490196079</v>
      </c>
      <c r="D104" s="6">
        <v>0.52631578947368418</v>
      </c>
      <c r="E104" s="6">
        <f t="shared" si="8"/>
        <v>-0.11265767725097874</v>
      </c>
    </row>
    <row r="105" spans="2:5" ht="20.100000000000001" customHeight="1" thickBot="1" x14ac:dyDescent="0.25">
      <c r="B105" s="4" t="s">
        <v>40</v>
      </c>
      <c r="C105" s="6">
        <v>0.60869565217391308</v>
      </c>
      <c r="D105" s="6">
        <v>0.4</v>
      </c>
      <c r="E105" s="6">
        <f t="shared" si="8"/>
        <v>-0.34285714285714286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284</v>
      </c>
      <c r="D112" s="5">
        <v>121</v>
      </c>
      <c r="E112" s="6">
        <f>IF(C112&gt;0,(D112-C112)/C112,"-")</f>
        <v>-0.573943661971831</v>
      </c>
    </row>
    <row r="113" spans="2:14" ht="15" thickBot="1" x14ac:dyDescent="0.25">
      <c r="B113" s="4" t="s">
        <v>56</v>
      </c>
      <c r="C113" s="5">
        <v>179</v>
      </c>
      <c r="D113" s="5">
        <v>90</v>
      </c>
      <c r="E113" s="6">
        <f t="shared" ref="E113:E114" si="9">IF(C113&gt;0,(D113-C113)/C113,"-")</f>
        <v>-0.4972067039106145</v>
      </c>
    </row>
    <row r="114" spans="2:14" ht="15" thickBot="1" x14ac:dyDescent="0.25">
      <c r="B114" s="4" t="s">
        <v>57</v>
      </c>
      <c r="C114" s="5">
        <v>105</v>
      </c>
      <c r="D114" s="5">
        <v>31</v>
      </c>
      <c r="E114" s="6">
        <f t="shared" si="9"/>
        <v>-0.70476190476190481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4</v>
      </c>
      <c r="D128" s="10">
        <v>4</v>
      </c>
      <c r="E128" s="10">
        <v>0</v>
      </c>
      <c r="F128" s="10">
        <v>8</v>
      </c>
      <c r="G128" s="10">
        <v>0</v>
      </c>
      <c r="H128" s="10">
        <v>1</v>
      </c>
      <c r="I128" s="10">
        <v>0</v>
      </c>
      <c r="J128" s="10">
        <v>1</v>
      </c>
      <c r="K128" s="6">
        <f>IF(C128=0,"-",(G128-C128)/C128)</f>
        <v>-1</v>
      </c>
      <c r="L128" s="6">
        <f t="shared" ref="L128:N133" si="10">IF(D128=0,"-",(H128-D128)/D128)</f>
        <v>-0.75</v>
      </c>
      <c r="M128" s="6" t="str">
        <f t="shared" si="10"/>
        <v>-</v>
      </c>
      <c r="N128" s="6">
        <f t="shared" si="10"/>
        <v>-0.875</v>
      </c>
    </row>
    <row r="129" spans="2:14" ht="15" thickBot="1" x14ac:dyDescent="0.25">
      <c r="B129" s="4" t="s">
        <v>64</v>
      </c>
      <c r="C129" s="10">
        <v>1</v>
      </c>
      <c r="D129" s="10">
        <v>0</v>
      </c>
      <c r="E129" s="10">
        <v>0</v>
      </c>
      <c r="F129" s="10">
        <v>1</v>
      </c>
      <c r="G129" s="10">
        <v>0</v>
      </c>
      <c r="H129" s="10">
        <v>0</v>
      </c>
      <c r="I129" s="10">
        <v>0</v>
      </c>
      <c r="J129" s="10">
        <v>0</v>
      </c>
      <c r="K129" s="6">
        <f t="shared" ref="K129:K133" si="11">IF(C129=0,"-",(G129-C129)/C129)</f>
        <v>-1</v>
      </c>
      <c r="L129" s="6" t="str">
        <f t="shared" si="10"/>
        <v>-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5</v>
      </c>
      <c r="D133" s="10">
        <v>4</v>
      </c>
      <c r="E133" s="10">
        <v>0</v>
      </c>
      <c r="F133" s="10">
        <v>9</v>
      </c>
      <c r="G133" s="10">
        <v>0</v>
      </c>
      <c r="H133" s="10">
        <v>1</v>
      </c>
      <c r="I133" s="10">
        <v>0</v>
      </c>
      <c r="J133" s="10">
        <v>1</v>
      </c>
      <c r="K133" s="6">
        <f t="shared" si="11"/>
        <v>-1</v>
      </c>
      <c r="L133" s="6">
        <f t="shared" si="10"/>
        <v>-0.75</v>
      </c>
      <c r="M133" s="6" t="str">
        <f t="shared" si="10"/>
        <v>-</v>
      </c>
      <c r="N133" s="6">
        <f t="shared" si="10"/>
        <v>-0.88888888888888884</v>
      </c>
    </row>
    <row r="134" spans="2:14" ht="15" thickBot="1" x14ac:dyDescent="0.25">
      <c r="B134" s="4" t="s">
        <v>36</v>
      </c>
      <c r="C134" s="6">
        <f>IF(C128=0,"-",C128/(C128+C129))</f>
        <v>0.8</v>
      </c>
      <c r="D134" s="6">
        <f>IF(D128=0,"-",D128/(D128+D129))</f>
        <v>1</v>
      </c>
      <c r="E134" s="6" t="str">
        <f t="shared" ref="E134:J134" si="12">IF(E128=0,"-",E128/(E128+E129))</f>
        <v>-</v>
      </c>
      <c r="F134" s="6">
        <f t="shared" si="12"/>
        <v>0.88888888888888884</v>
      </c>
      <c r="G134" s="6" t="str">
        <f t="shared" si="12"/>
        <v>-</v>
      </c>
      <c r="H134" s="6">
        <f t="shared" si="12"/>
        <v>1</v>
      </c>
      <c r="I134" s="6" t="str">
        <f t="shared" si="12"/>
        <v>-</v>
      </c>
      <c r="J134" s="6">
        <f t="shared" si="12"/>
        <v>1</v>
      </c>
      <c r="K134" s="6" t="str">
        <f>IF(OR(C134="-",G134="-"),"-",(G134-C134)/C134)</f>
        <v>-</v>
      </c>
      <c r="L134" s="6">
        <f t="shared" ref="L134:N135" si="13">IF(OR(D134="-",H134="-"),"-",(H134-D134)/D134)</f>
        <v>0</v>
      </c>
      <c r="M134" s="6" t="str">
        <f t="shared" si="13"/>
        <v>-</v>
      </c>
      <c r="N134" s="6">
        <f t="shared" si="13"/>
        <v>0.12500000000000006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15</v>
      </c>
      <c r="D143" s="10">
        <v>0</v>
      </c>
      <c r="E143" s="10">
        <v>0</v>
      </c>
      <c r="F143" s="10">
        <v>15</v>
      </c>
      <c r="G143" s="10">
        <v>0</v>
      </c>
      <c r="H143" s="10">
        <v>0</v>
      </c>
      <c r="I143" s="10">
        <v>0</v>
      </c>
      <c r="J143" s="10">
        <v>0</v>
      </c>
      <c r="K143" s="6">
        <f>IF(C143=0,"-",(G143-C143)/C143)</f>
        <v>-1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-1</v>
      </c>
    </row>
    <row r="144" spans="2:14" ht="15" thickBot="1" x14ac:dyDescent="0.25">
      <c r="B144" s="4" t="s">
        <v>72</v>
      </c>
      <c r="C144" s="10">
        <v>3</v>
      </c>
      <c r="D144" s="10">
        <v>0</v>
      </c>
      <c r="E144" s="10">
        <v>0</v>
      </c>
      <c r="F144" s="10">
        <v>3</v>
      </c>
      <c r="G144" s="10">
        <v>5</v>
      </c>
      <c r="H144" s="10">
        <v>0</v>
      </c>
      <c r="I144" s="10">
        <v>3</v>
      </c>
      <c r="J144" s="10">
        <v>8</v>
      </c>
      <c r="K144" s="6">
        <f t="shared" ref="K144:K147" si="16">IF(C144=0,"-",(G144-C144)/C144)</f>
        <v>0.66666666666666663</v>
      </c>
      <c r="L144" s="6" t="str">
        <f t="shared" si="15"/>
        <v>-</v>
      </c>
      <c r="M144" s="6" t="str">
        <f t="shared" si="15"/>
        <v>-</v>
      </c>
      <c r="N144" s="6">
        <f t="shared" si="15"/>
        <v>1.6666666666666667</v>
      </c>
    </row>
    <row r="145" spans="2:14" ht="15" thickBot="1" x14ac:dyDescent="0.25">
      <c r="B145" s="4" t="s">
        <v>73</v>
      </c>
      <c r="C145" s="10">
        <v>31</v>
      </c>
      <c r="D145" s="10">
        <v>0</v>
      </c>
      <c r="E145" s="10">
        <v>2</v>
      </c>
      <c r="F145" s="10">
        <v>33</v>
      </c>
      <c r="G145" s="10">
        <v>20</v>
      </c>
      <c r="H145" s="10">
        <v>0</v>
      </c>
      <c r="I145" s="10">
        <v>3</v>
      </c>
      <c r="J145" s="10">
        <v>23</v>
      </c>
      <c r="K145" s="6">
        <f t="shared" si="16"/>
        <v>-0.35483870967741937</v>
      </c>
      <c r="L145" s="6" t="str">
        <f t="shared" si="15"/>
        <v>-</v>
      </c>
      <c r="M145" s="6">
        <f t="shared" si="15"/>
        <v>0.5</v>
      </c>
      <c r="N145" s="6">
        <f t="shared" si="15"/>
        <v>-0.30303030303030304</v>
      </c>
    </row>
    <row r="146" spans="2:14" ht="15" thickBot="1" x14ac:dyDescent="0.25">
      <c r="B146" s="4" t="s">
        <v>74</v>
      </c>
      <c r="C146" s="10">
        <v>10</v>
      </c>
      <c r="D146" s="10">
        <v>0</v>
      </c>
      <c r="E146" s="10">
        <v>0</v>
      </c>
      <c r="F146" s="10">
        <v>10</v>
      </c>
      <c r="G146" s="10">
        <v>4</v>
      </c>
      <c r="H146" s="10">
        <v>0</v>
      </c>
      <c r="I146" s="10">
        <v>3</v>
      </c>
      <c r="J146" s="10">
        <v>7</v>
      </c>
      <c r="K146" s="6">
        <f t="shared" si="16"/>
        <v>-0.6</v>
      </c>
      <c r="L146" s="6" t="str">
        <f t="shared" si="15"/>
        <v>-</v>
      </c>
      <c r="M146" s="6" t="str">
        <f t="shared" si="15"/>
        <v>-</v>
      </c>
      <c r="N146" s="6">
        <f t="shared" si="15"/>
        <v>-0.3</v>
      </c>
    </row>
    <row r="147" spans="2:14" ht="15" thickBot="1" x14ac:dyDescent="0.25">
      <c r="B147" s="4" t="s">
        <v>75</v>
      </c>
      <c r="C147" s="10">
        <v>1</v>
      </c>
      <c r="D147" s="10">
        <v>0</v>
      </c>
      <c r="E147" s="10">
        <v>0</v>
      </c>
      <c r="F147" s="10">
        <v>1</v>
      </c>
      <c r="G147" s="10">
        <v>0</v>
      </c>
      <c r="H147" s="10">
        <v>0</v>
      </c>
      <c r="I147" s="10">
        <v>0</v>
      </c>
      <c r="J147" s="10">
        <v>0</v>
      </c>
      <c r="K147" s="6">
        <f t="shared" si="16"/>
        <v>-1</v>
      </c>
      <c r="L147" s="6" t="str">
        <f t="shared" si="15"/>
        <v>-</v>
      </c>
      <c r="M147" s="6" t="str">
        <f t="shared" si="15"/>
        <v>-</v>
      </c>
      <c r="N147" s="6">
        <f t="shared" si="15"/>
        <v>-1</v>
      </c>
    </row>
    <row r="148" spans="2:14" ht="15" thickBot="1" x14ac:dyDescent="0.25">
      <c r="B148" s="7" t="s">
        <v>68</v>
      </c>
      <c r="C148" s="10">
        <v>60</v>
      </c>
      <c r="D148" s="10">
        <v>0</v>
      </c>
      <c r="E148" s="10">
        <v>2</v>
      </c>
      <c r="F148" s="10">
        <v>62</v>
      </c>
      <c r="G148" s="10">
        <v>29</v>
      </c>
      <c r="H148" s="10">
        <v>0</v>
      </c>
      <c r="I148" s="10">
        <v>9</v>
      </c>
      <c r="J148" s="10">
        <v>38</v>
      </c>
      <c r="K148" s="6">
        <f t="shared" ref="K148" si="17">IF(C148=0,"-",(G148-C148)/C148)</f>
        <v>-0.51666666666666672</v>
      </c>
      <c r="L148" s="6" t="str">
        <f t="shared" ref="L148" si="18">IF(D148=0,"-",(H148-D148)/D148)</f>
        <v>-</v>
      </c>
      <c r="M148" s="6">
        <f t="shared" ref="M148" si="19">IF(E148=0,"-",(I148-E148)/E148)</f>
        <v>3.5</v>
      </c>
      <c r="N148" s="6">
        <f t="shared" ref="N148" si="20">IF(F148=0,"-",(J148-F148)/F148)</f>
        <v>-0.38709677419354838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0.32608695652173914</v>
      </c>
      <c r="D149" s="6" t="str">
        <f t="shared" si="21"/>
        <v>-</v>
      </c>
      <c r="E149" s="6" t="str">
        <f t="shared" si="21"/>
        <v>-</v>
      </c>
      <c r="F149" s="6">
        <f t="shared" si="21"/>
        <v>0.3125</v>
      </c>
      <c r="G149" s="6" t="str">
        <f t="shared" si="21"/>
        <v>-</v>
      </c>
      <c r="H149" s="6" t="str">
        <f t="shared" si="21"/>
        <v>-</v>
      </c>
      <c r="I149" s="6" t="str">
        <f t="shared" si="21"/>
        <v>-</v>
      </c>
      <c r="J149" s="6" t="str">
        <f t="shared" si="21"/>
        <v>-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>
        <f t="shared" si="21"/>
        <v>0.23076923076923078</v>
      </c>
      <c r="D150" s="6" t="str">
        <f t="shared" si="21"/>
        <v>-</v>
      </c>
      <c r="E150" s="6" t="str">
        <f t="shared" si="21"/>
        <v>-</v>
      </c>
      <c r="F150" s="6">
        <f t="shared" si="21"/>
        <v>0.23076923076923078</v>
      </c>
      <c r="G150" s="6">
        <f t="shared" si="21"/>
        <v>0.55555555555555558</v>
      </c>
      <c r="H150" s="6" t="str">
        <f t="shared" si="21"/>
        <v>-</v>
      </c>
      <c r="I150" s="6">
        <f t="shared" si="21"/>
        <v>0.5</v>
      </c>
      <c r="J150" s="6">
        <f t="shared" si="21"/>
        <v>0.53333333333333333</v>
      </c>
      <c r="K150" s="6">
        <f>IF(OR(C150="-",G150="-"),"-",(G150-C150)/C150)</f>
        <v>1.4074074074074074</v>
      </c>
      <c r="L150" s="6" t="str">
        <f t="shared" si="22"/>
        <v>-</v>
      </c>
      <c r="M150" s="6" t="str">
        <f t="shared" si="22"/>
        <v>-</v>
      </c>
      <c r="N150" s="6">
        <f t="shared" si="22"/>
        <v>1.3111111111111109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49</v>
      </c>
      <c r="D157" s="19">
        <v>22</v>
      </c>
      <c r="E157" s="18">
        <f>IF(C157=0,"-",(D157-C157)/C157)</f>
        <v>-0.55102040816326525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10</v>
      </c>
      <c r="D158" s="19">
        <v>7</v>
      </c>
      <c r="E158" s="18">
        <f t="shared" ref="E158:E159" si="23">IF(C158=0,"-",(D158-C158)/C158)</f>
        <v>-0.3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1</v>
      </c>
      <c r="D159" s="19">
        <v>0</v>
      </c>
      <c r="E159" s="18">
        <f t="shared" si="23"/>
        <v>-1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0.81666666666666665</v>
      </c>
      <c r="D160" s="18">
        <f>IF(D157=0,"-",D157/(D157+D158+D159))</f>
        <v>0.75862068965517238</v>
      </c>
      <c r="E160" s="18">
        <f>IF(OR(C160="-",D160="-"),"-",(D160-C160)/C160)</f>
        <v>-7.1076706544686868E-2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9</v>
      </c>
      <c r="D166" s="5">
        <v>1</v>
      </c>
      <c r="E166" s="6">
        <f>IF(C166=0,"-",(D166-C166)/C166)</f>
        <v>-0.88888888888888884</v>
      </c>
    </row>
    <row r="167" spans="2:14" ht="20.100000000000001" customHeight="1" thickBot="1" x14ac:dyDescent="0.25">
      <c r="B167" s="4" t="s">
        <v>41</v>
      </c>
      <c r="C167" s="5">
        <v>7</v>
      </c>
      <c r="D167" s="5">
        <v>1</v>
      </c>
      <c r="E167" s="6">
        <f t="shared" ref="E167:E168" si="24">IF(C167=0,"-",(D167-C167)/C167)</f>
        <v>-0.8571428571428571</v>
      </c>
    </row>
    <row r="168" spans="2:14" ht="20.100000000000001" customHeight="1" thickBot="1" x14ac:dyDescent="0.25">
      <c r="B168" s="4" t="s">
        <v>42</v>
      </c>
      <c r="C168" s="5">
        <v>1</v>
      </c>
      <c r="D168" s="5">
        <v>0</v>
      </c>
      <c r="E168" s="6">
        <f t="shared" si="24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0.88888888888888884</v>
      </c>
      <c r="D169" s="6">
        <f>IF(D166=0,"-",(D167+D168)/D166)</f>
        <v>1</v>
      </c>
      <c r="E169" s="6">
        <f t="shared" ref="E169:E171" si="25">IF(OR(C169="-",D169="-"),"-",(D169-C169)/C169)</f>
        <v>0.12500000000000006</v>
      </c>
    </row>
    <row r="170" spans="2:14" ht="20.100000000000001" customHeight="1" thickBot="1" x14ac:dyDescent="0.25">
      <c r="B170" s="4" t="s">
        <v>39</v>
      </c>
      <c r="C170" s="6">
        <v>1</v>
      </c>
      <c r="D170" s="6">
        <v>1</v>
      </c>
      <c r="E170" s="6">
        <f t="shared" si="25"/>
        <v>0</v>
      </c>
    </row>
    <row r="171" spans="2:14" ht="20.100000000000001" customHeight="1" thickBot="1" x14ac:dyDescent="0.25">
      <c r="B171" s="4" t="s">
        <v>40</v>
      </c>
      <c r="C171" s="6">
        <v>0.5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6</v>
      </c>
      <c r="D178" s="5">
        <v>0</v>
      </c>
      <c r="E178" s="6">
        <f>IF(C178=0,"-",(D178-C178)/C178)</f>
        <v>-1</v>
      </c>
      <c r="H178" s="13"/>
    </row>
    <row r="179" spans="2:8" ht="15" thickBot="1" x14ac:dyDescent="0.25">
      <c r="B179" s="4" t="s">
        <v>43</v>
      </c>
      <c r="C179" s="5">
        <v>4</v>
      </c>
      <c r="D179" s="5">
        <v>0</v>
      </c>
      <c r="E179" s="6">
        <f t="shared" ref="E179:E185" si="26">IF(C179=0,"-",(D179-C179)/C179)</f>
        <v>-1</v>
      </c>
      <c r="H179" s="13"/>
    </row>
    <row r="180" spans="2:8" ht="15" thickBot="1" x14ac:dyDescent="0.25">
      <c r="B180" s="4" t="s">
        <v>47</v>
      </c>
      <c r="C180" s="5">
        <v>2</v>
      </c>
      <c r="D180" s="5">
        <v>0</v>
      </c>
      <c r="E180" s="6">
        <f t="shared" si="26"/>
        <v>-1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60</v>
      </c>
      <c r="D182" s="5">
        <v>27</v>
      </c>
      <c r="E182" s="6">
        <f t="shared" si="26"/>
        <v>-0.55000000000000004</v>
      </c>
      <c r="H182" s="13"/>
    </row>
    <row r="183" spans="2:8" ht="15" thickBot="1" x14ac:dyDescent="0.25">
      <c r="B183" s="4" t="s">
        <v>47</v>
      </c>
      <c r="C183" s="5">
        <v>60</v>
      </c>
      <c r="D183" s="5">
        <v>21</v>
      </c>
      <c r="E183" s="6">
        <f t="shared" si="26"/>
        <v>-0.65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0</v>
      </c>
      <c r="D185" s="5">
        <v>6</v>
      </c>
      <c r="E185" s="6" t="str">
        <f t="shared" si="26"/>
        <v>-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6</v>
      </c>
      <c r="D197" s="5">
        <v>1</v>
      </c>
      <c r="E197" s="6">
        <f t="shared" ref="E197:E200" si="27">IF(C197=0,"-",(D197-C197)/C197)</f>
        <v>-0.83333333333333337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6</v>
      </c>
      <c r="D199" s="5">
        <v>1</v>
      </c>
      <c r="E199" s="6">
        <f t="shared" si="27"/>
        <v>-0.83333333333333337</v>
      </c>
    </row>
    <row r="200" spans="2:5" ht="15" thickBot="1" x14ac:dyDescent="0.25">
      <c r="B200" s="4" t="s">
        <v>85</v>
      </c>
      <c r="C200" s="5">
        <v>4</v>
      </c>
      <c r="D200" s="5">
        <v>0</v>
      </c>
      <c r="E200" s="6">
        <f t="shared" si="27"/>
        <v>-1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6</v>
      </c>
      <c r="D208" s="5">
        <v>1</v>
      </c>
      <c r="E208" s="6">
        <f t="shared" si="28"/>
        <v>-0.83333333333333337</v>
      </c>
    </row>
    <row r="209" spans="2:5" ht="20.100000000000001" customHeight="1" thickBot="1" x14ac:dyDescent="0.25">
      <c r="B209" s="17" t="s">
        <v>86</v>
      </c>
      <c r="C209" s="5">
        <v>6</v>
      </c>
      <c r="D209" s="5">
        <v>1</v>
      </c>
      <c r="E209" s="6">
        <f t="shared" si="28"/>
        <v>-0.83333333333333337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3</v>
      </c>
      <c r="D221" s="5">
        <v>2</v>
      </c>
      <c r="E221" s="6">
        <f t="shared" ref="E221:E223" si="30">IF(C221=0,"-",(D221-C221)/C221)</f>
        <v>-0.33333333333333331</v>
      </c>
    </row>
    <row r="222" spans="2:5" ht="15" thickBot="1" x14ac:dyDescent="0.25">
      <c r="B222" s="16" t="s">
        <v>92</v>
      </c>
      <c r="C222" s="5">
        <v>6</v>
      </c>
      <c r="D222" s="5">
        <v>4</v>
      </c>
      <c r="E222" s="6">
        <f t="shared" si="30"/>
        <v>-0.33333333333333331</v>
      </c>
    </row>
    <row r="223" spans="2:5" ht="15" thickBot="1" x14ac:dyDescent="0.25">
      <c r="B223" s="16" t="s">
        <v>93</v>
      </c>
      <c r="C223" s="5">
        <v>8</v>
      </c>
      <c r="D223" s="5">
        <v>4</v>
      </c>
      <c r="E223" s="6">
        <f t="shared" si="30"/>
        <v>-0.5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2020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1409</v>
      </c>
      <c r="D14" s="5">
        <v>1326</v>
      </c>
      <c r="E14" s="6">
        <f>IF(C14&gt;0,(D14-C14)/C14)</f>
        <v>-5.8907026259758695E-2</v>
      </c>
    </row>
    <row r="15" spans="1:5" ht="20.100000000000001" customHeight="1" thickBot="1" x14ac:dyDescent="0.25">
      <c r="B15" s="4" t="s">
        <v>17</v>
      </c>
      <c r="C15" s="5">
        <v>1349</v>
      </c>
      <c r="D15" s="5">
        <v>1287</v>
      </c>
      <c r="E15" s="6">
        <f t="shared" ref="E15:E25" si="0">IF(C15&gt;0,(D15-C15)/C15)</f>
        <v>-4.595997034840623E-2</v>
      </c>
    </row>
    <row r="16" spans="1:5" ht="20.100000000000001" customHeight="1" thickBot="1" x14ac:dyDescent="0.25">
      <c r="B16" s="4" t="s">
        <v>18</v>
      </c>
      <c r="C16" s="5">
        <v>951</v>
      </c>
      <c r="D16" s="5">
        <v>854</v>
      </c>
      <c r="E16" s="6">
        <f t="shared" si="0"/>
        <v>-0.10199789695057834</v>
      </c>
    </row>
    <row r="17" spans="2:5" ht="20.100000000000001" customHeight="1" thickBot="1" x14ac:dyDescent="0.25">
      <c r="B17" s="4" t="s">
        <v>19</v>
      </c>
      <c r="C17" s="5">
        <v>398</v>
      </c>
      <c r="D17" s="5">
        <v>433</v>
      </c>
      <c r="E17" s="6">
        <f t="shared" si="0"/>
        <v>8.7939698492462318E-2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24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8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0.2950333580429948</v>
      </c>
      <c r="D20" s="6">
        <f>D17/D15</f>
        <v>0.33644133644133645</v>
      </c>
      <c r="E20" s="6">
        <f t="shared" si="0"/>
        <v>0.14035015793809771</v>
      </c>
    </row>
    <row r="21" spans="2:5" ht="30" customHeight="1" thickBot="1" x14ac:dyDescent="0.25">
      <c r="B21" s="4" t="s">
        <v>23</v>
      </c>
      <c r="C21" s="5">
        <v>88</v>
      </c>
      <c r="D21" s="5">
        <v>168</v>
      </c>
      <c r="E21" s="6">
        <f t="shared" si="0"/>
        <v>0.90909090909090906</v>
      </c>
    </row>
    <row r="22" spans="2:5" ht="20.100000000000001" customHeight="1" thickBot="1" x14ac:dyDescent="0.25">
      <c r="B22" s="4" t="s">
        <v>24</v>
      </c>
      <c r="C22" s="5">
        <v>57</v>
      </c>
      <c r="D22" s="5">
        <v>83</v>
      </c>
      <c r="E22" s="6">
        <f t="shared" si="0"/>
        <v>0.45614035087719296</v>
      </c>
    </row>
    <row r="23" spans="2:5" ht="20.100000000000001" customHeight="1" thickBot="1" x14ac:dyDescent="0.25">
      <c r="B23" s="4" t="s">
        <v>25</v>
      </c>
      <c r="C23" s="5">
        <v>31</v>
      </c>
      <c r="D23" s="5">
        <v>85</v>
      </c>
      <c r="E23" s="6">
        <f t="shared" si="0"/>
        <v>1.7419354838709677</v>
      </c>
    </row>
    <row r="24" spans="2:5" ht="20.100000000000001" customHeight="1" thickBot="1" x14ac:dyDescent="0.25">
      <c r="B24" s="4" t="s">
        <v>21</v>
      </c>
      <c r="C24" s="6">
        <f>C23/C21</f>
        <v>0.35227272727272729</v>
      </c>
      <c r="D24" s="6">
        <f t="shared" ref="D24" si="1">D23/D21</f>
        <v>0.50595238095238093</v>
      </c>
      <c r="E24" s="6">
        <f t="shared" si="0"/>
        <v>0.43625192012288772</v>
      </c>
    </row>
    <row r="25" spans="2:5" ht="20.100000000000001" customHeight="1" thickBot="1" x14ac:dyDescent="0.25">
      <c r="B25" s="7" t="s">
        <v>26</v>
      </c>
      <c r="C25" s="6">
        <v>0.13242276729226363</v>
      </c>
      <c r="D25" s="6">
        <v>0.126051778191965</v>
      </c>
      <c r="E25" s="6">
        <f t="shared" si="0"/>
        <v>-4.8110979936233582E-2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450</v>
      </c>
      <c r="D34" s="5">
        <v>293</v>
      </c>
      <c r="E34" s="6">
        <f>IF(C34&gt;0,(D34-C34)/C34,"-")</f>
        <v>-0.34888888888888892</v>
      </c>
    </row>
    <row r="35" spans="2:5" ht="20.100000000000001" customHeight="1" thickBot="1" x14ac:dyDescent="0.25">
      <c r="B35" s="4" t="s">
        <v>29</v>
      </c>
      <c r="C35" s="5">
        <v>0</v>
      </c>
      <c r="D35" s="5">
        <v>1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353</v>
      </c>
      <c r="D36" s="5">
        <v>207</v>
      </c>
      <c r="E36" s="6">
        <f t="shared" si="2"/>
        <v>-0.41359773371104813</v>
      </c>
    </row>
    <row r="37" spans="2:5" ht="20.100000000000001" customHeight="1" thickBot="1" x14ac:dyDescent="0.25">
      <c r="B37" s="4" t="s">
        <v>30</v>
      </c>
      <c r="C37" s="5">
        <v>97</v>
      </c>
      <c r="D37" s="5">
        <v>85</v>
      </c>
      <c r="E37" s="6">
        <f t="shared" si="2"/>
        <v>-0.12371134020618557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191</v>
      </c>
      <c r="D44" s="5">
        <v>73</v>
      </c>
      <c r="E44" s="6">
        <f>IF(C44&gt;0,(D44-C44)/C44,"-")</f>
        <v>-0.61780104712041883</v>
      </c>
    </row>
    <row r="45" spans="2:5" ht="20.100000000000001" customHeight="1" thickBot="1" x14ac:dyDescent="0.25">
      <c r="B45" s="4" t="s">
        <v>34</v>
      </c>
      <c r="C45" s="5">
        <v>26</v>
      </c>
      <c r="D45" s="5">
        <v>4</v>
      </c>
      <c r="E45" s="6">
        <f t="shared" ref="E45:E51" si="3">IF(C45&gt;0,(D45-C45)/C45,"-")</f>
        <v>-0.84615384615384615</v>
      </c>
    </row>
    <row r="46" spans="2:5" ht="20.100000000000001" customHeight="1" thickBot="1" x14ac:dyDescent="0.25">
      <c r="B46" s="4" t="s">
        <v>31</v>
      </c>
      <c r="C46" s="5">
        <v>11</v>
      </c>
      <c r="D46" s="5">
        <v>16</v>
      </c>
      <c r="E46" s="6">
        <f t="shared" si="3"/>
        <v>0.45454545454545453</v>
      </c>
    </row>
    <row r="47" spans="2:5" ht="20.100000000000001" customHeight="1" thickBot="1" x14ac:dyDescent="0.25">
      <c r="B47" s="4" t="s">
        <v>32</v>
      </c>
      <c r="C47" s="5">
        <v>520</v>
      </c>
      <c r="D47" s="5">
        <v>507</v>
      </c>
      <c r="E47" s="6">
        <f t="shared" si="3"/>
        <v>-2.5000000000000001E-2</v>
      </c>
    </row>
    <row r="48" spans="2:5" ht="20.100000000000001" customHeight="1" thickBot="1" x14ac:dyDescent="0.25">
      <c r="B48" s="4" t="s">
        <v>35</v>
      </c>
      <c r="C48" s="5">
        <v>316</v>
      </c>
      <c r="D48" s="5">
        <v>142</v>
      </c>
      <c r="E48" s="6">
        <f t="shared" si="3"/>
        <v>-0.55063291139240511</v>
      </c>
    </row>
    <row r="49" spans="2:5" ht="20.100000000000001" customHeight="1" thickBot="1" x14ac:dyDescent="0.25">
      <c r="B49" s="4" t="s">
        <v>67</v>
      </c>
      <c r="C49" s="5">
        <v>151</v>
      </c>
      <c r="D49" s="5">
        <v>183</v>
      </c>
      <c r="E49" s="6">
        <f t="shared" si="3"/>
        <v>0.2119205298013245</v>
      </c>
    </row>
    <row r="50" spans="2:5" ht="20.100000000000001" customHeight="1" collapsed="1" thickBot="1" x14ac:dyDescent="0.25">
      <c r="B50" s="4" t="s">
        <v>36</v>
      </c>
      <c r="C50" s="6">
        <f>C44/(C44+C45)</f>
        <v>0.88018433179723499</v>
      </c>
      <c r="D50" s="6">
        <f>D44/(D44+D45)</f>
        <v>0.94805194805194803</v>
      </c>
      <c r="E50" s="6">
        <f t="shared" si="3"/>
        <v>7.7106139933365084E-2</v>
      </c>
    </row>
    <row r="51" spans="2:5" ht="20.100000000000001" customHeight="1" thickBot="1" x14ac:dyDescent="0.25">
      <c r="B51" s="4" t="s">
        <v>37</v>
      </c>
      <c r="C51" s="6">
        <f>C47/(C46+C47)</f>
        <v>0.9792843691148776</v>
      </c>
      <c r="D51" s="6">
        <f t="shared" ref="D51" si="4">D47/(D46+D47)</f>
        <v>0.96940726577437863</v>
      </c>
      <c r="E51" s="6">
        <f t="shared" si="3"/>
        <v>-1.0086042065009515E-2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217</v>
      </c>
      <c r="D58" s="5">
        <v>86</v>
      </c>
      <c r="E58" s="6">
        <f>IF(C58&gt;0,(D58-C58)/C58,"-")</f>
        <v>-0.60368663594470051</v>
      </c>
    </row>
    <row r="59" spans="2:5" ht="20.100000000000001" customHeight="1" thickBot="1" x14ac:dyDescent="0.25">
      <c r="B59" s="4" t="s">
        <v>41</v>
      </c>
      <c r="C59" s="5">
        <v>139</v>
      </c>
      <c r="D59" s="5">
        <v>47</v>
      </c>
      <c r="E59" s="6">
        <f t="shared" ref="E59:E63" si="5">IF(C59&gt;0,(D59-C59)/C59,"-")</f>
        <v>-0.66187050359712229</v>
      </c>
    </row>
    <row r="60" spans="2:5" ht="20.100000000000001" customHeight="1" thickBot="1" x14ac:dyDescent="0.25">
      <c r="B60" s="4" t="s">
        <v>42</v>
      </c>
      <c r="C60" s="5">
        <v>52</v>
      </c>
      <c r="D60" s="5">
        <v>26</v>
      </c>
      <c r="E60" s="6">
        <f t="shared" si="5"/>
        <v>-0.5</v>
      </c>
    </row>
    <row r="61" spans="2:5" ht="20.100000000000001" customHeight="1" collapsed="1" thickBot="1" x14ac:dyDescent="0.25">
      <c r="B61" s="4" t="s">
        <v>98</v>
      </c>
      <c r="C61" s="6">
        <f>(C59+C60)/C58</f>
        <v>0.88018433179723499</v>
      </c>
      <c r="D61" s="6">
        <f>(D59+D60)/D58</f>
        <v>0.84883720930232553</v>
      </c>
      <c r="E61" s="6">
        <f t="shared" si="5"/>
        <v>-3.5614270059661522E-2</v>
      </c>
    </row>
    <row r="62" spans="2:5" ht="20.100000000000001" customHeight="1" thickBot="1" x14ac:dyDescent="0.25">
      <c r="B62" s="4" t="s">
        <v>39</v>
      </c>
      <c r="C62" s="6">
        <v>0.84756097560975607</v>
      </c>
      <c r="D62" s="6">
        <v>0.8867924528301887</v>
      </c>
      <c r="E62" s="6">
        <f t="shared" si="5"/>
        <v>4.6287498303244259E-2</v>
      </c>
    </row>
    <row r="63" spans="2:5" ht="20.100000000000001" customHeight="1" thickBot="1" x14ac:dyDescent="0.25">
      <c r="B63" s="4" t="s">
        <v>40</v>
      </c>
      <c r="C63" s="6">
        <v>0.98113207547169812</v>
      </c>
      <c r="D63" s="6">
        <v>0.78787878787878785</v>
      </c>
      <c r="E63" s="6">
        <f t="shared" si="5"/>
        <v>-0.19696969696969702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1686</v>
      </c>
      <c r="D70" s="5">
        <v>1391</v>
      </c>
      <c r="E70" s="6">
        <f>IF(C70&gt;0,(D70-C70)/C70,"-")</f>
        <v>-0.17497034400948991</v>
      </c>
    </row>
    <row r="71" spans="2:10" ht="20.100000000000001" customHeight="1" thickBot="1" x14ac:dyDescent="0.25">
      <c r="B71" s="4" t="s">
        <v>45</v>
      </c>
      <c r="C71" s="5">
        <v>578</v>
      </c>
      <c r="D71" s="5">
        <v>258</v>
      </c>
      <c r="E71" s="6">
        <f t="shared" ref="E71:E77" si="6">IF(C71&gt;0,(D71-C71)/C71,"-")</f>
        <v>-0.55363321799307963</v>
      </c>
    </row>
    <row r="72" spans="2:10" ht="20.100000000000001" customHeight="1" thickBot="1" x14ac:dyDescent="0.25">
      <c r="B72" s="4" t="s">
        <v>43</v>
      </c>
      <c r="C72" s="5">
        <v>1</v>
      </c>
      <c r="D72" s="5">
        <v>0</v>
      </c>
      <c r="E72" s="6">
        <f t="shared" si="6"/>
        <v>-1</v>
      </c>
    </row>
    <row r="73" spans="2:10" ht="20.100000000000001" customHeight="1" thickBot="1" x14ac:dyDescent="0.25">
      <c r="B73" s="4" t="s">
        <v>46</v>
      </c>
      <c r="C73" s="5">
        <v>737</v>
      </c>
      <c r="D73" s="5">
        <v>903</v>
      </c>
      <c r="E73" s="6">
        <f t="shared" si="6"/>
        <v>0.22523744911804613</v>
      </c>
    </row>
    <row r="74" spans="2:10" ht="20.100000000000001" customHeight="1" thickBot="1" x14ac:dyDescent="0.25">
      <c r="B74" s="4" t="s">
        <v>47</v>
      </c>
      <c r="C74" s="5">
        <v>312</v>
      </c>
      <c r="D74" s="5">
        <v>197</v>
      </c>
      <c r="E74" s="6">
        <f t="shared" si="6"/>
        <v>-0.36858974358974361</v>
      </c>
    </row>
    <row r="75" spans="2:10" ht="20.100000000000001" customHeight="1" thickBot="1" x14ac:dyDescent="0.25">
      <c r="B75" s="4" t="s">
        <v>48</v>
      </c>
      <c r="C75" s="5">
        <v>58</v>
      </c>
      <c r="D75" s="5">
        <v>33</v>
      </c>
      <c r="E75" s="6">
        <f t="shared" si="6"/>
        <v>-0.43103448275862066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66</v>
      </c>
      <c r="D90" s="5">
        <v>23</v>
      </c>
      <c r="E90" s="6">
        <f>IF(C90&gt;0,(D90-C90)/C90,"-")</f>
        <v>-0.65151515151515149</v>
      </c>
    </row>
    <row r="91" spans="2:5" ht="29.25" thickBot="1" x14ac:dyDescent="0.25">
      <c r="B91" s="4" t="s">
        <v>52</v>
      </c>
      <c r="C91" s="5">
        <v>83</v>
      </c>
      <c r="D91" s="5">
        <v>15</v>
      </c>
      <c r="E91" s="6">
        <f t="shared" ref="E91:E93" si="7">IF(C91&gt;0,(D91-C91)/C91,"-")</f>
        <v>-0.81927710843373491</v>
      </c>
    </row>
    <row r="92" spans="2:5" ht="29.25" customHeight="1" thickBot="1" x14ac:dyDescent="0.25">
      <c r="B92" s="4" t="s">
        <v>53</v>
      </c>
      <c r="C92" s="5">
        <v>116</v>
      </c>
      <c r="D92" s="5">
        <v>35</v>
      </c>
      <c r="E92" s="6">
        <f t="shared" si="7"/>
        <v>-0.69827586206896552</v>
      </c>
    </row>
    <row r="93" spans="2:5" ht="29.25" customHeight="1" thickBot="1" x14ac:dyDescent="0.25">
      <c r="B93" s="4" t="s">
        <v>54</v>
      </c>
      <c r="C93" s="6">
        <f>(C90+C91)/(C90+C91+C92)</f>
        <v>0.56226415094339621</v>
      </c>
      <c r="D93" s="6">
        <f>(D90+D91)/(D90+D91+D92)</f>
        <v>0.52054794520547942</v>
      </c>
      <c r="E93" s="6">
        <f t="shared" si="7"/>
        <v>-7.4193251815758046E-2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276</v>
      </c>
      <c r="D100" s="5">
        <v>77</v>
      </c>
      <c r="E100" s="6">
        <f>IF(C100&gt;0,(D100-C100)/C100,"-")</f>
        <v>-0.72101449275362317</v>
      </c>
    </row>
    <row r="101" spans="2:5" ht="20.100000000000001" customHeight="1" thickBot="1" x14ac:dyDescent="0.25">
      <c r="B101" s="4" t="s">
        <v>41</v>
      </c>
      <c r="C101" s="5">
        <v>109</v>
      </c>
      <c r="D101" s="5">
        <v>27</v>
      </c>
      <c r="E101" s="6">
        <f t="shared" ref="E101:E105" si="8">IF(C101&gt;0,(D101-C101)/C101,"-")</f>
        <v>-0.75229357798165142</v>
      </c>
    </row>
    <row r="102" spans="2:5" ht="20.100000000000001" customHeight="1" thickBot="1" x14ac:dyDescent="0.25">
      <c r="B102" s="4" t="s">
        <v>42</v>
      </c>
      <c r="C102" s="5">
        <v>41</v>
      </c>
      <c r="D102" s="5">
        <v>12</v>
      </c>
      <c r="E102" s="6">
        <f t="shared" si="8"/>
        <v>-0.70731707317073167</v>
      </c>
    </row>
    <row r="103" spans="2:5" ht="20.100000000000001" customHeight="1" thickBot="1" x14ac:dyDescent="0.25">
      <c r="B103" s="4" t="s">
        <v>98</v>
      </c>
      <c r="C103" s="6">
        <f>(C101+C102)/C100</f>
        <v>0.54347826086956519</v>
      </c>
      <c r="D103" s="6">
        <f>(D101+D102)/D100</f>
        <v>0.50649350649350644</v>
      </c>
      <c r="E103" s="6">
        <f t="shared" si="8"/>
        <v>-6.80519480519481E-2</v>
      </c>
    </row>
    <row r="104" spans="2:5" ht="20.100000000000001" customHeight="1" thickBot="1" x14ac:dyDescent="0.25">
      <c r="B104" s="4" t="s">
        <v>39</v>
      </c>
      <c r="C104" s="6">
        <v>0.5532994923857868</v>
      </c>
      <c r="D104" s="6">
        <v>0.50943396226415094</v>
      </c>
      <c r="E104" s="6">
        <f t="shared" si="8"/>
        <v>-7.9279903063873974E-2</v>
      </c>
    </row>
    <row r="105" spans="2:5" ht="20.100000000000001" customHeight="1" thickBot="1" x14ac:dyDescent="0.25">
      <c r="B105" s="4" t="s">
        <v>40</v>
      </c>
      <c r="C105" s="6">
        <v>0.51898734177215189</v>
      </c>
      <c r="D105" s="6">
        <v>0.5</v>
      </c>
      <c r="E105" s="6">
        <f t="shared" si="8"/>
        <v>-3.6585365853658521E-2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280</v>
      </c>
      <c r="D112" s="5">
        <v>102</v>
      </c>
      <c r="E112" s="6">
        <f>IF(C112&gt;0,(D112-C112)/C112,"-")</f>
        <v>-0.63571428571428568</v>
      </c>
    </row>
    <row r="113" spans="2:14" ht="15" thickBot="1" x14ac:dyDescent="0.25">
      <c r="B113" s="4" t="s">
        <v>56</v>
      </c>
      <c r="C113" s="5">
        <v>139</v>
      </c>
      <c r="D113" s="5">
        <v>58</v>
      </c>
      <c r="E113" s="6">
        <f t="shared" ref="E113:E114" si="9">IF(C113&gt;0,(D113-C113)/C113,"-")</f>
        <v>-0.58273381294964033</v>
      </c>
    </row>
    <row r="114" spans="2:14" ht="15" thickBot="1" x14ac:dyDescent="0.25">
      <c r="B114" s="4" t="s">
        <v>57</v>
      </c>
      <c r="C114" s="5">
        <v>141</v>
      </c>
      <c r="D114" s="5">
        <v>44</v>
      </c>
      <c r="E114" s="6">
        <f t="shared" si="9"/>
        <v>-0.68794326241134751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1</v>
      </c>
      <c r="E128" s="10">
        <v>0</v>
      </c>
      <c r="F128" s="10">
        <v>1</v>
      </c>
      <c r="G128" s="10">
        <v>0</v>
      </c>
      <c r="H128" s="10">
        <v>1</v>
      </c>
      <c r="I128" s="10">
        <v>0</v>
      </c>
      <c r="J128" s="10">
        <v>1</v>
      </c>
      <c r="K128" s="6" t="str">
        <f>IF(C128=0,"-",(G128-C128)/C128)</f>
        <v>-</v>
      </c>
      <c r="L128" s="6">
        <f t="shared" ref="L128:N133" si="10">IF(D128=0,"-",(H128-D128)/D128)</f>
        <v>0</v>
      </c>
      <c r="M128" s="6" t="str">
        <f t="shared" si="10"/>
        <v>-</v>
      </c>
      <c r="N128" s="6">
        <f t="shared" si="10"/>
        <v>0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1</v>
      </c>
      <c r="H131" s="10">
        <v>0</v>
      </c>
      <c r="I131" s="10">
        <v>0</v>
      </c>
      <c r="J131" s="10">
        <v>1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0</v>
      </c>
      <c r="D133" s="10">
        <v>1</v>
      </c>
      <c r="E133" s="10">
        <v>0</v>
      </c>
      <c r="F133" s="10">
        <v>1</v>
      </c>
      <c r="G133" s="10">
        <v>1</v>
      </c>
      <c r="H133" s="10">
        <v>1</v>
      </c>
      <c r="I133" s="10">
        <v>0</v>
      </c>
      <c r="J133" s="10">
        <v>2</v>
      </c>
      <c r="K133" s="6" t="str">
        <f t="shared" si="11"/>
        <v>-</v>
      </c>
      <c r="L133" s="6">
        <f t="shared" si="10"/>
        <v>0</v>
      </c>
      <c r="M133" s="6" t="str">
        <f t="shared" si="10"/>
        <v>-</v>
      </c>
      <c r="N133" s="6">
        <f t="shared" si="10"/>
        <v>1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>
        <f>IF(D128=0,"-",D128/(D128+D129))</f>
        <v>1</v>
      </c>
      <c r="E134" s="6" t="str">
        <f t="shared" ref="E134:J134" si="12">IF(E128=0,"-",E128/(E128+E129))</f>
        <v>-</v>
      </c>
      <c r="F134" s="6">
        <f t="shared" si="12"/>
        <v>1</v>
      </c>
      <c r="G134" s="6" t="str">
        <f t="shared" si="12"/>
        <v>-</v>
      </c>
      <c r="H134" s="6">
        <f t="shared" si="12"/>
        <v>1</v>
      </c>
      <c r="I134" s="6" t="str">
        <f t="shared" si="12"/>
        <v>-</v>
      </c>
      <c r="J134" s="6">
        <f t="shared" si="12"/>
        <v>1</v>
      </c>
      <c r="K134" s="6" t="str">
        <f>IF(OR(C134="-",G134="-"),"-",(G134-C134)/C134)</f>
        <v>-</v>
      </c>
      <c r="L134" s="6">
        <f t="shared" ref="L134:N135" si="13">IF(OR(D134="-",H134="-"),"-",(H134-D134)/D134)</f>
        <v>0</v>
      </c>
      <c r="M134" s="6" t="str">
        <f t="shared" si="13"/>
        <v>-</v>
      </c>
      <c r="N134" s="6">
        <f t="shared" si="13"/>
        <v>0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>
        <f t="shared" si="14"/>
        <v>1</v>
      </c>
      <c r="H135" s="6" t="str">
        <f t="shared" si="14"/>
        <v>-</v>
      </c>
      <c r="I135" s="6" t="str">
        <f t="shared" si="14"/>
        <v>-</v>
      </c>
      <c r="J135" s="6">
        <f t="shared" si="14"/>
        <v>1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3</v>
      </c>
      <c r="D143" s="10">
        <v>0</v>
      </c>
      <c r="E143" s="10">
        <v>0</v>
      </c>
      <c r="F143" s="10">
        <v>3</v>
      </c>
      <c r="G143" s="10">
        <v>1</v>
      </c>
      <c r="H143" s="10">
        <v>0</v>
      </c>
      <c r="I143" s="10">
        <v>0</v>
      </c>
      <c r="J143" s="10">
        <v>1</v>
      </c>
      <c r="K143" s="6">
        <f>IF(C143=0,"-",(G143-C143)/C143)</f>
        <v>-0.66666666666666663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-0.66666666666666663</v>
      </c>
    </row>
    <row r="144" spans="2:14" ht="15" thickBot="1" x14ac:dyDescent="0.25">
      <c r="B144" s="4" t="s">
        <v>72</v>
      </c>
      <c r="C144" s="10">
        <v>7</v>
      </c>
      <c r="D144" s="10">
        <v>0</v>
      </c>
      <c r="E144" s="10">
        <v>0</v>
      </c>
      <c r="F144" s="10">
        <v>7</v>
      </c>
      <c r="G144" s="10">
        <v>1</v>
      </c>
      <c r="H144" s="10">
        <v>0</v>
      </c>
      <c r="I144" s="10">
        <v>0</v>
      </c>
      <c r="J144" s="10">
        <v>1</v>
      </c>
      <c r="K144" s="6">
        <f t="shared" ref="K144:K147" si="16">IF(C144=0,"-",(G144-C144)/C144)</f>
        <v>-0.8571428571428571</v>
      </c>
      <c r="L144" s="6" t="str">
        <f t="shared" si="15"/>
        <v>-</v>
      </c>
      <c r="M144" s="6" t="str">
        <f t="shared" si="15"/>
        <v>-</v>
      </c>
      <c r="N144" s="6">
        <f t="shared" si="15"/>
        <v>-0.8571428571428571</v>
      </c>
    </row>
    <row r="145" spans="2:14" ht="15" thickBot="1" x14ac:dyDescent="0.25">
      <c r="B145" s="4" t="s">
        <v>73</v>
      </c>
      <c r="C145" s="10">
        <v>59</v>
      </c>
      <c r="D145" s="10">
        <v>0</v>
      </c>
      <c r="E145" s="10">
        <v>2</v>
      </c>
      <c r="F145" s="10">
        <v>61</v>
      </c>
      <c r="G145" s="10">
        <v>19</v>
      </c>
      <c r="H145" s="10">
        <v>0</v>
      </c>
      <c r="I145" s="10">
        <v>1</v>
      </c>
      <c r="J145" s="10">
        <v>20</v>
      </c>
      <c r="K145" s="6">
        <f t="shared" si="16"/>
        <v>-0.67796610169491522</v>
      </c>
      <c r="L145" s="6" t="str">
        <f t="shared" si="15"/>
        <v>-</v>
      </c>
      <c r="M145" s="6">
        <f t="shared" si="15"/>
        <v>-0.5</v>
      </c>
      <c r="N145" s="6">
        <f t="shared" si="15"/>
        <v>-0.67213114754098358</v>
      </c>
    </row>
    <row r="146" spans="2:14" ht="15" thickBot="1" x14ac:dyDescent="0.25">
      <c r="B146" s="4" t="s">
        <v>74</v>
      </c>
      <c r="C146" s="10">
        <v>15</v>
      </c>
      <c r="D146" s="10">
        <v>0</v>
      </c>
      <c r="E146" s="10">
        <v>2</v>
      </c>
      <c r="F146" s="10">
        <v>17</v>
      </c>
      <c r="G146" s="10">
        <v>5</v>
      </c>
      <c r="H146" s="10">
        <v>0</v>
      </c>
      <c r="I146" s="10">
        <v>0</v>
      </c>
      <c r="J146" s="10">
        <v>5</v>
      </c>
      <c r="K146" s="6">
        <f t="shared" si="16"/>
        <v>-0.66666666666666663</v>
      </c>
      <c r="L146" s="6" t="str">
        <f t="shared" si="15"/>
        <v>-</v>
      </c>
      <c r="M146" s="6">
        <f t="shared" si="15"/>
        <v>-1</v>
      </c>
      <c r="N146" s="6">
        <f t="shared" si="15"/>
        <v>-0.70588235294117652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1</v>
      </c>
      <c r="H147" s="10">
        <v>0</v>
      </c>
      <c r="I147" s="10">
        <v>2</v>
      </c>
      <c r="J147" s="10">
        <v>3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84</v>
      </c>
      <c r="D148" s="10">
        <v>0</v>
      </c>
      <c r="E148" s="10">
        <v>4</v>
      </c>
      <c r="F148" s="10">
        <v>88</v>
      </c>
      <c r="G148" s="10">
        <v>27</v>
      </c>
      <c r="H148" s="10">
        <v>0</v>
      </c>
      <c r="I148" s="10">
        <v>3</v>
      </c>
      <c r="J148" s="10">
        <v>30</v>
      </c>
      <c r="K148" s="6">
        <f t="shared" ref="K148" si="17">IF(C148=0,"-",(G148-C148)/C148)</f>
        <v>-0.6785714285714286</v>
      </c>
      <c r="L148" s="6" t="str">
        <f t="shared" ref="L148" si="18">IF(D148=0,"-",(H148-D148)/D148)</f>
        <v>-</v>
      </c>
      <c r="M148" s="6">
        <f t="shared" ref="M148" si="19">IF(E148=0,"-",(I148-E148)/E148)</f>
        <v>-0.25</v>
      </c>
      <c r="N148" s="6">
        <f t="shared" ref="N148" si="20">IF(F148=0,"-",(J148-F148)/F148)</f>
        <v>-0.65909090909090906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4.8387096774193547E-2</v>
      </c>
      <c r="D149" s="6" t="str">
        <f t="shared" si="21"/>
        <v>-</v>
      </c>
      <c r="E149" s="6" t="str">
        <f t="shared" si="21"/>
        <v>-</v>
      </c>
      <c r="F149" s="6">
        <f t="shared" si="21"/>
        <v>4.6875E-2</v>
      </c>
      <c r="G149" s="6">
        <f t="shared" si="21"/>
        <v>0.05</v>
      </c>
      <c r="H149" s="6" t="str">
        <f t="shared" si="21"/>
        <v>-</v>
      </c>
      <c r="I149" s="6" t="str">
        <f t="shared" si="21"/>
        <v>-</v>
      </c>
      <c r="J149" s="6">
        <f t="shared" si="21"/>
        <v>4.7619047619047616E-2</v>
      </c>
      <c r="K149" s="6">
        <f>IF(OR(C149="-",G149="-"),"-",(G149-C149)/C149)</f>
        <v>3.3333333333333416E-2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1.5873015873015817E-2</v>
      </c>
    </row>
    <row r="150" spans="2:14" ht="29.25" thickBot="1" x14ac:dyDescent="0.25">
      <c r="B150" s="7" t="s">
        <v>77</v>
      </c>
      <c r="C150" s="6">
        <f t="shared" si="21"/>
        <v>0.31818181818181818</v>
      </c>
      <c r="D150" s="6" t="str">
        <f t="shared" si="21"/>
        <v>-</v>
      </c>
      <c r="E150" s="6" t="str">
        <f t="shared" si="21"/>
        <v>-</v>
      </c>
      <c r="F150" s="6">
        <f t="shared" si="21"/>
        <v>0.29166666666666669</v>
      </c>
      <c r="G150" s="6">
        <f t="shared" si="21"/>
        <v>0.16666666666666666</v>
      </c>
      <c r="H150" s="6" t="str">
        <f t="shared" si="21"/>
        <v>-</v>
      </c>
      <c r="I150" s="6" t="str">
        <f t="shared" si="21"/>
        <v>-</v>
      </c>
      <c r="J150" s="6">
        <f t="shared" si="21"/>
        <v>0.16666666666666666</v>
      </c>
      <c r="K150" s="6">
        <f>IF(OR(C150="-",G150="-"),"-",(G150-C150)/C150)</f>
        <v>-0.47619047619047622</v>
      </c>
      <c r="L150" s="6" t="str">
        <f t="shared" si="22"/>
        <v>-</v>
      </c>
      <c r="M150" s="6" t="str">
        <f t="shared" si="22"/>
        <v>-</v>
      </c>
      <c r="N150" s="6">
        <f t="shared" si="22"/>
        <v>-0.42857142857142866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72</v>
      </c>
      <c r="D157" s="19">
        <v>24</v>
      </c>
      <c r="E157" s="18">
        <f>IF(C157=0,"-",(D157-C157)/C157)</f>
        <v>-0.66666666666666663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9</v>
      </c>
      <c r="D158" s="19">
        <v>1</v>
      </c>
      <c r="E158" s="18">
        <f t="shared" ref="E158:E159" si="23">IF(C158=0,"-",(D158-C158)/C158)</f>
        <v>-0.88888888888888884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0.88888888888888884</v>
      </c>
      <c r="D160" s="18">
        <f>IF(D157=0,"-",D157/(D157+D158+D159))</f>
        <v>0.96</v>
      </c>
      <c r="E160" s="18">
        <f>IF(OR(C160="-",D160="-"),"-",(D160-C160)/C160)</f>
        <v>8.0000000000000016E-2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</v>
      </c>
      <c r="D166" s="5">
        <v>1</v>
      </c>
      <c r="E166" s="6">
        <f>IF(C166=0,"-",(D166-C166)/C166)</f>
        <v>0</v>
      </c>
    </row>
    <row r="167" spans="2:14" ht="20.100000000000001" customHeight="1" thickBot="1" x14ac:dyDescent="0.25">
      <c r="B167" s="4" t="s">
        <v>41</v>
      </c>
      <c r="C167" s="5">
        <v>1</v>
      </c>
      <c r="D167" s="5">
        <v>1</v>
      </c>
      <c r="E167" s="6">
        <f t="shared" ref="E167:E168" si="24">IF(C167=0,"-",(D167-C167)/C167)</f>
        <v>0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1</v>
      </c>
      <c r="E169" s="6">
        <f t="shared" ref="E169:E171" si="25">IF(OR(C169="-",D169="-"),"-",(D169-C169)/C169)</f>
        <v>0</v>
      </c>
    </row>
    <row r="170" spans="2:14" ht="20.100000000000001" customHeight="1" thickBot="1" x14ac:dyDescent="0.25">
      <c r="B170" s="4" t="s">
        <v>39</v>
      </c>
      <c r="C170" s="6">
        <v>1</v>
      </c>
      <c r="D170" s="6">
        <v>1</v>
      </c>
      <c r="E170" s="6">
        <f t="shared" si="25"/>
        <v>0</v>
      </c>
    </row>
    <row r="171" spans="2:14" ht="20.100000000000001" customHeight="1" thickBot="1" x14ac:dyDescent="0.25">
      <c r="B171" s="4" t="s">
        <v>40</v>
      </c>
      <c r="C171" s="6" t="s">
        <v>104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4</v>
      </c>
      <c r="D178" s="5">
        <v>1</v>
      </c>
      <c r="E178" s="6">
        <f>IF(C178=0,"-",(D178-C178)/C178)</f>
        <v>-0.75</v>
      </c>
      <c r="H178" s="13"/>
    </row>
    <row r="179" spans="2:8" ht="15" thickBot="1" x14ac:dyDescent="0.25">
      <c r="B179" s="4" t="s">
        <v>43</v>
      </c>
      <c r="C179" s="5">
        <v>2</v>
      </c>
      <c r="D179" s="5">
        <v>1</v>
      </c>
      <c r="E179" s="6">
        <f t="shared" ref="E179:E185" si="26">IF(C179=0,"-",(D179-C179)/C179)</f>
        <v>-0.5</v>
      </c>
      <c r="H179" s="13"/>
    </row>
    <row r="180" spans="2:8" ht="15" thickBot="1" x14ac:dyDescent="0.25">
      <c r="B180" s="4" t="s">
        <v>47</v>
      </c>
      <c r="C180" s="5">
        <v>2</v>
      </c>
      <c r="D180" s="5">
        <v>0</v>
      </c>
      <c r="E180" s="6">
        <f t="shared" si="26"/>
        <v>-1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86</v>
      </c>
      <c r="D182" s="5">
        <v>28</v>
      </c>
      <c r="E182" s="6">
        <f t="shared" si="26"/>
        <v>-0.67441860465116277</v>
      </c>
      <c r="H182" s="13"/>
    </row>
    <row r="183" spans="2:8" ht="15" thickBot="1" x14ac:dyDescent="0.25">
      <c r="B183" s="4" t="s">
        <v>47</v>
      </c>
      <c r="C183" s="5">
        <v>80</v>
      </c>
      <c r="D183" s="5">
        <v>27</v>
      </c>
      <c r="E183" s="6">
        <f t="shared" si="26"/>
        <v>-0.66249999999999998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6</v>
      </c>
      <c r="D185" s="5">
        <v>1</v>
      </c>
      <c r="E185" s="6">
        <f t="shared" si="26"/>
        <v>-0.83333333333333337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1</v>
      </c>
      <c r="E197" s="6">
        <f t="shared" ref="E197:E200" si="27">IF(C197=0,"-",(D197-C197)/C197)</f>
        <v>0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1</v>
      </c>
      <c r="E199" s="6">
        <f t="shared" si="27"/>
        <v>0</v>
      </c>
    </row>
    <row r="200" spans="2:5" ht="15" thickBot="1" x14ac:dyDescent="0.25">
      <c r="B200" s="4" t="s">
        <v>85</v>
      </c>
      <c r="C200" s="5">
        <v>1</v>
      </c>
      <c r="D200" s="5">
        <v>1</v>
      </c>
      <c r="E200" s="6">
        <f t="shared" si="27"/>
        <v>0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1</v>
      </c>
      <c r="E208" s="6">
        <f t="shared" si="28"/>
        <v>0</v>
      </c>
    </row>
    <row r="209" spans="2:5" ht="20.100000000000001" customHeight="1" thickBot="1" x14ac:dyDescent="0.25">
      <c r="B209" s="17" t="s">
        <v>86</v>
      </c>
      <c r="C209" s="5">
        <v>0</v>
      </c>
      <c r="D209" s="5">
        <v>0</v>
      </c>
      <c r="E209" s="6" t="str">
        <f t="shared" si="28"/>
        <v>-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1</v>
      </c>
      <c r="E210" s="6">
        <f t="shared" si="28"/>
        <v>0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2</v>
      </c>
      <c r="D221" s="5">
        <v>3</v>
      </c>
      <c r="E221" s="6">
        <f t="shared" ref="E221:E223" si="30">IF(C221=0,"-",(D221-C221)/C221)</f>
        <v>0.5</v>
      </c>
    </row>
    <row r="222" spans="2:5" ht="15" thickBot="1" x14ac:dyDescent="0.25">
      <c r="B222" s="16" t="s">
        <v>92</v>
      </c>
      <c r="C222" s="5">
        <v>1</v>
      </c>
      <c r="D222" s="5">
        <v>1</v>
      </c>
      <c r="E222" s="6">
        <f t="shared" si="30"/>
        <v>0</v>
      </c>
    </row>
    <row r="223" spans="2:5" ht="15" thickBot="1" x14ac:dyDescent="0.25">
      <c r="B223" s="16" t="s">
        <v>93</v>
      </c>
      <c r="C223" s="5">
        <v>8</v>
      </c>
      <c r="D223" s="5">
        <v>6</v>
      </c>
      <c r="E223" s="6">
        <f t="shared" si="30"/>
        <v>-0.25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Portada</vt:lpstr>
      <vt:lpstr>Andalucía</vt:lpstr>
      <vt:lpstr>Aragón</vt:lpstr>
      <vt:lpstr>Asturias</vt:lpstr>
      <vt:lpstr>Illes Balears</vt:lpstr>
      <vt:lpstr>Canarias</vt:lpstr>
      <vt:lpstr>Cantabria</vt:lpstr>
      <vt:lpstr>Castilla y León</vt:lpstr>
      <vt:lpstr>Castilla La Mancha</vt:lpstr>
      <vt:lpstr>Cataluña</vt:lpstr>
      <vt:lpstr>Com. Valenciana</vt:lpstr>
      <vt:lpstr>Extremadura</vt:lpstr>
      <vt:lpstr>Galicia</vt:lpstr>
      <vt:lpstr>Com. Madrid</vt:lpstr>
      <vt:lpstr>Región de Murcia</vt:lpstr>
      <vt:lpstr>Navarra</vt:lpstr>
      <vt:lpstr>Pais Vasco</vt:lpstr>
      <vt:lpstr>La Rioja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2020-09-23T10:51:57Z</cp:lastPrinted>
  <dcterms:created xsi:type="dcterms:W3CDTF">2018-12-19T10:40:38Z</dcterms:created>
  <dcterms:modified xsi:type="dcterms:W3CDTF">2020-09-28T06:47:49Z</dcterms:modified>
</cp:coreProperties>
</file>